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735" windowWidth="16380" windowHeight="8190" tabRatio="570" activeTab="1"/>
  </bookViews>
  <sheets>
    <sheet name="Info" sheetId="1" r:id="rId1"/>
    <sheet name="1-3" sheetId="2" r:id="rId2"/>
    <sheet name="4" sheetId="3" r:id="rId3"/>
    <sheet name="Vermögen" sheetId="4" r:id="rId4"/>
  </sheets>
  <definedNames/>
  <calcPr fullCalcOnLoad="1"/>
</workbook>
</file>

<file path=xl/sharedStrings.xml><?xml version="1.0" encoding="utf-8"?>
<sst xmlns="http://schemas.openxmlformats.org/spreadsheetml/2006/main" count="217" uniqueCount="129">
  <si>
    <t>Einnahmen und Ausgaben eines Vereins</t>
  </si>
  <si>
    <t>Die Einnahmen und Ausgaben eines Vereins gliedern sich in 4 verschiedene Bereiche.</t>
  </si>
  <si>
    <t>1)</t>
  </si>
  <si>
    <t>ideeler Bereich</t>
  </si>
  <si>
    <t>Einnahmen:</t>
  </si>
  <si>
    <t>Mitgliedsbeiträge, Zuschüsse, Spenden, Aufnahmegebühren</t>
  </si>
  <si>
    <t>Ausgaben:</t>
  </si>
  <si>
    <t>Mitgliederverwaltung, Verbandsabgaben,Kosten bzgl. o.g. Einnahmen</t>
  </si>
  <si>
    <t>2)</t>
  </si>
  <si>
    <t>Vermögensverwaltung</t>
  </si>
  <si>
    <t>Miete, Pacht, Zinseinnahmen</t>
  </si>
  <si>
    <t>Zinsen, Versicherungen, Bankgebühren, Kosten bzgl. o.g. Einnahmen</t>
  </si>
  <si>
    <t>3)</t>
  </si>
  <si>
    <t>Zweckbetrieb „Sportliche Veranstaltungen“</t>
  </si>
  <si>
    <t>Eintrittsgelder, Startgebühren, Kurse</t>
  </si>
  <si>
    <t>Eintritt kulturelle Veranstaltung, Tombola, Unterricht, Kinder- und Jugendreisen</t>
  </si>
  <si>
    <t>Kosten der Sportanlagen, Kosten Sportveranstaltungen</t>
  </si>
  <si>
    <t>Reisekosten, Betreuungskosten, Kosten bzgl. o.g. Einnahmen</t>
  </si>
  <si>
    <t xml:space="preserve">Anmerkung: </t>
  </si>
  <si>
    <t>Kraftraum, Kursgebühren, 1. Mannschaft Fussball mit Umsatzsteuer</t>
  </si>
  <si>
    <t>4)</t>
  </si>
  <si>
    <t>Wirtschaftlicher Geschäftsbetrieb</t>
  </si>
  <si>
    <t xml:space="preserve">Gesellige Veranstaltungen, Verkauf von Speisen und Getränken, Bewirtung von </t>
  </si>
  <si>
    <t>Sportler, Touristikreisen, Altmaterialsammlungen, Containerdienst</t>
  </si>
  <si>
    <t>Gagen, Wareneinkauf zu Bewirtung, Kosten bzgl. o.g. Einnahmen</t>
  </si>
  <si>
    <t xml:space="preserve">Von den Kassierern der Abteilungen ist vierteljährlich eine Meldung an den Hauptkassier zu fertigen. </t>
  </si>
  <si>
    <t>Diese ist in Papierform oder als Datei spätestens bis zum 10. des Folgemonates abzugeben.</t>
  </si>
  <si>
    <t xml:space="preserve">Die Einnahmen und Ausgaben sind in den folgenden Blättern einzutragen. </t>
  </si>
  <si>
    <t xml:space="preserve">Regelmäßig wiederkehrende Bewirtungen bei Spieltagen sind vierteljährlich als eine Veranstaltung </t>
  </si>
  <si>
    <t>zu behandeln.</t>
  </si>
  <si>
    <t>Die Zuordnung von Einnahmen und Ausgaben richten sich zwingend nach dem Zuflussprinzip.</t>
  </si>
  <si>
    <t>Bsp: Einkauf 29.6., Fest mit Einnahmen am 30.6. und Bezahlung der Warenrechnung am 1.7. bedeutet</t>
  </si>
  <si>
    <t xml:space="preserve">Im 2. Quartal werden die Einnahmen angegeben und der Umsatzsteuer unterworfen. Die Ausgaben </t>
  </si>
  <si>
    <t>dürfen erst im 3. Quartal als Ausgaben angesetzt werden und erst im 3. Quartal darf die Vorsteuer</t>
  </si>
  <si>
    <t>geltend gemacht werden.</t>
  </si>
  <si>
    <t xml:space="preserve">Hier sind nur die gelben Felder auszufüllen. Ab 2013 (Quartalsberichte) werden diese Seiten auf 1 Seite </t>
  </si>
  <si>
    <t>reduziert.</t>
  </si>
  <si>
    <t xml:space="preserve">Die einzelnen Veranstaltungspakete sind untergliedert nach dem Zeitpunkt der Zahlung der Umsatzsteuer </t>
  </si>
  <si>
    <t>an den Hauptverein.</t>
  </si>
  <si>
    <t>Die Kassen/Bank Anfangs- und Endbestände sind zwingend unter „Vermögen“ einzutragen.</t>
  </si>
  <si>
    <t>Eine Differenz zwischen Summe 1-4 und Vermögensänderung ist ausführlich zu erläutern.</t>
  </si>
  <si>
    <t>Ohne diese Angaben ist eine Buchung nicht möglich.</t>
  </si>
  <si>
    <t>Kassenbericht  -  Abteilung:</t>
  </si>
  <si>
    <t>Zeitraum:</t>
  </si>
  <si>
    <t>Anfang</t>
  </si>
  <si>
    <t>Ende</t>
  </si>
  <si>
    <t>Ideeler Bereich</t>
  </si>
  <si>
    <t>Zuwendungen vom Hauptverein:</t>
  </si>
  <si>
    <t>Ausgaben hierzu, Rückzahlungen</t>
  </si>
  <si>
    <t>Summe 1):</t>
  </si>
  <si>
    <t>Einnahmen (Zinsen etc.)</t>
  </si>
  <si>
    <t>Summe 2):</t>
  </si>
  <si>
    <t>Zweckbetrieb „Sportliche Veranstaltung“</t>
  </si>
  <si>
    <t>Einahmen:</t>
  </si>
  <si>
    <t>Kursgebühren 7 %</t>
  </si>
  <si>
    <t>Mitglieder</t>
  </si>
  <si>
    <t>Kursgebühren 19 %</t>
  </si>
  <si>
    <t>Nichtmitglieder</t>
  </si>
  <si>
    <t>Eintrittsgelder 7%</t>
  </si>
  <si>
    <t>(Fussball, ..)</t>
  </si>
  <si>
    <t>abzgl. Umsatzsteuer hierauf an Hauptverein</t>
  </si>
  <si>
    <t>Eintrittsgelder, Startgebühr 0%</t>
  </si>
  <si>
    <t>Eigenanteile</t>
  </si>
  <si>
    <t>(zu Ausgaben unten)</t>
  </si>
  <si>
    <t>Zuschüsse vom Hauptverein (Budget)</t>
  </si>
  <si>
    <t>Summe Einnahmen:</t>
  </si>
  <si>
    <t>Sportgeräte</t>
  </si>
  <si>
    <t>(Bälle, ..)</t>
  </si>
  <si>
    <t>Sportkleidung</t>
  </si>
  <si>
    <t>(Trikots,Trainingsanzüge …)</t>
  </si>
  <si>
    <t>Wettkampfkosten</t>
  </si>
  <si>
    <t>(Startgeld, Schiri, ...)</t>
  </si>
  <si>
    <t>Sportanlagen</t>
  </si>
  <si>
    <t>Weihnachtsfeier, Saisonabschluss, …</t>
  </si>
  <si>
    <t>Turnierkosten</t>
  </si>
  <si>
    <t>(Pokale, Medallien, Jury, ...)</t>
  </si>
  <si>
    <t>Kosten Kursleiter</t>
  </si>
  <si>
    <t>Abteilungsverwaltung</t>
  </si>
  <si>
    <t>Summe Ausgaben:</t>
  </si>
  <si>
    <t>Summe 3):</t>
  </si>
  <si>
    <t>Wirtschaftlicher Geschäftsbetrieb:</t>
  </si>
  <si>
    <t>netto</t>
  </si>
  <si>
    <t>Steuer</t>
  </si>
  <si>
    <t>Veranstaltung:</t>
  </si>
  <si>
    <t>Einnahmen brutto 19%:</t>
  </si>
  <si>
    <t>Einnahmen brutto 7 %:</t>
  </si>
  <si>
    <t>Einnahmen brutto 0%:</t>
  </si>
  <si>
    <t>Ausgaben brutto 19%:</t>
  </si>
  <si>
    <t>Ausgaben brutto 7%:</t>
  </si>
  <si>
    <t>Ausgaben brutto 0%:</t>
  </si>
  <si>
    <t>Umsatzsteuer:</t>
  </si>
  <si>
    <t>Gewinn:</t>
  </si>
  <si>
    <t>Gewinn wirtschaftlicher Geschäftsbetrieb:</t>
  </si>
  <si>
    <t>Vermögensänderung:</t>
  </si>
  <si>
    <t>Kasse:</t>
  </si>
  <si>
    <t>Giro:</t>
  </si>
  <si>
    <t>Sparbuch:</t>
  </si>
  <si>
    <t>Festgeld:</t>
  </si>
  <si>
    <t>Summe:</t>
  </si>
  <si>
    <t xml:space="preserve">Änderung: </t>
  </si>
  <si>
    <t>Summe 31.12. abzgl. Summe 01.01.:</t>
  </si>
  <si>
    <t>Summe 1-4):</t>
  </si>
  <si>
    <t>Differenz:</t>
  </si>
  <si>
    <t>bitte ausführlich erläutern</t>
  </si>
  <si>
    <t>Die Summe der Bereiche 1 bis 4 ergibt zwingend die Änderung des Vermögens.</t>
  </si>
  <si>
    <t>Ansonsten bitte ausführlich die Differenz erläutern:</t>
  </si>
  <si>
    <t>Bei den Wirtschaftlichen Geschäftsbetrieben (4) sind die einzelnen Veranstaltungen getrennt aufzuführen.</t>
  </si>
  <si>
    <t>(anteilig Mitgliedsbeiträge, Kameradschaftsbeiträge, …, Spenden vom Hauptverein; nicht Budget!!)</t>
  </si>
  <si>
    <t>Jahr:</t>
  </si>
  <si>
    <t>Diff ≠ 0:</t>
  </si>
  <si>
    <t>Umsatzsteuer bezahlt aus Veranstaltung vor</t>
  </si>
  <si>
    <t>Ust bezahlt für Zeitraum</t>
  </si>
  <si>
    <t>Umsatzsteuerschuld an TSV am</t>
  </si>
  <si>
    <t>Bei "Punkt 4" Zeile 5 bis 7 wird die Umsatzsteuer gewinnwirksam korrigiert bugl. Dem Abflusszeitpunkt.</t>
  </si>
  <si>
    <t>D.h.: die Umsatzsteuer wird bei der jeweiligen Veranstaltung als Aufwand gebucht (Gewinn sind die Netto-</t>
  </si>
  <si>
    <t>einnahmen abzgl. Die Nettoausgaben), wird aber in der Abteilung immer Aufwand im Zeitpunkt der</t>
  </si>
  <si>
    <t>Zahlung.</t>
  </si>
  <si>
    <t>VorSteuer:</t>
  </si>
  <si>
    <t>Zahllast:</t>
  </si>
  <si>
    <t>brutto</t>
  </si>
  <si>
    <t>Einnahmen</t>
  </si>
  <si>
    <t>Summen:</t>
  </si>
  <si>
    <t>Ausgaben</t>
  </si>
  <si>
    <t>VorSt</t>
  </si>
  <si>
    <t>USt</t>
  </si>
  <si>
    <t>+ zu zahlen an Hauptverein</t>
  </si>
  <si>
    <t>3) Zweckbetrieb</t>
  </si>
  <si>
    <t>Beträge aus 3) Zweckbetrieb werden</t>
  </si>
  <si>
    <t>automatisch übernommen.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</si>
</sst>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7]dddd\,\ d\.\ mmmm\ yyyy"/>
    <numFmt numFmtId="166" formatCode="dd/mm/yy;@"/>
  </numFmts>
  <fonts count="3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5" fillId="24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5" fillId="2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24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164" fontId="5" fillId="25" borderId="0" xfId="0" applyNumberFormat="1" applyFont="1" applyFill="1" applyAlignment="1">
      <alignment horizontal="left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quotePrefix="1">
      <alignment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4" fontId="4" fillId="25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4" fontId="5" fillId="24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5">
      <selection activeCell="A1" sqref="A1"/>
    </sheetView>
  </sheetViews>
  <sheetFormatPr defaultColWidth="11.57421875" defaultRowHeight="12.75"/>
  <cols>
    <col min="1" max="1" width="5.28125" style="4" customWidth="1"/>
    <col min="2" max="16384" width="11.57421875" style="4" customWidth="1"/>
  </cols>
  <sheetData>
    <row r="1" ht="18">
      <c r="A1" s="3" t="s">
        <v>0</v>
      </c>
    </row>
    <row r="3" ht="15">
      <c r="A3" s="4" t="s">
        <v>1</v>
      </c>
    </row>
    <row r="6" spans="1:2" s="18" customFormat="1" ht="15.75">
      <c r="A6" s="18" t="s">
        <v>2</v>
      </c>
      <c r="B6" s="37" t="s">
        <v>3</v>
      </c>
    </row>
    <row r="7" spans="2:3" ht="15">
      <c r="B7" s="4" t="s">
        <v>4</v>
      </c>
      <c r="C7" s="4" t="s">
        <v>5</v>
      </c>
    </row>
    <row r="8" spans="2:3" ht="15">
      <c r="B8" s="4" t="s">
        <v>6</v>
      </c>
      <c r="C8" s="4" t="s">
        <v>7</v>
      </c>
    </row>
    <row r="11" spans="1:2" s="18" customFormat="1" ht="15.75">
      <c r="A11" s="18" t="s">
        <v>8</v>
      </c>
      <c r="B11" s="37" t="s">
        <v>9</v>
      </c>
    </row>
    <row r="12" spans="2:3" ht="15">
      <c r="B12" s="4" t="s">
        <v>4</v>
      </c>
      <c r="C12" s="4" t="s">
        <v>10</v>
      </c>
    </row>
    <row r="13" spans="2:3" ht="15">
      <c r="B13" s="4" t="s">
        <v>6</v>
      </c>
      <c r="C13" s="4" t="s">
        <v>11</v>
      </c>
    </row>
    <row r="16" spans="1:2" s="18" customFormat="1" ht="15.75">
      <c r="A16" s="18" t="s">
        <v>12</v>
      </c>
      <c r="B16" s="37" t="s">
        <v>13</v>
      </c>
    </row>
    <row r="17" spans="2:3" ht="15">
      <c r="B17" s="4" t="s">
        <v>4</v>
      </c>
      <c r="C17" s="4" t="s">
        <v>14</v>
      </c>
    </row>
    <row r="18" ht="15">
      <c r="C18" s="4" t="s">
        <v>15</v>
      </c>
    </row>
    <row r="19" spans="2:3" ht="15">
      <c r="B19" s="4" t="s">
        <v>6</v>
      </c>
      <c r="C19" s="4" t="s">
        <v>16</v>
      </c>
    </row>
    <row r="20" ht="15">
      <c r="C20" s="4" t="s">
        <v>17</v>
      </c>
    </row>
    <row r="21" spans="2:3" ht="15">
      <c r="B21" s="4" t="s">
        <v>18</v>
      </c>
      <c r="C21" s="4" t="s">
        <v>19</v>
      </c>
    </row>
    <row r="24" spans="1:2" s="18" customFormat="1" ht="15.75">
      <c r="A24" s="18" t="s">
        <v>20</v>
      </c>
      <c r="B24" s="37" t="s">
        <v>21</v>
      </c>
    </row>
    <row r="25" spans="2:3" ht="15">
      <c r="B25" s="4" t="s">
        <v>4</v>
      </c>
      <c r="C25" s="4" t="s">
        <v>22</v>
      </c>
    </row>
    <row r="26" ht="15">
      <c r="C26" s="4" t="s">
        <v>23</v>
      </c>
    </row>
    <row r="27" spans="2:3" ht="15">
      <c r="B27" s="4" t="s">
        <v>6</v>
      </c>
      <c r="C27" s="4" t="s">
        <v>24</v>
      </c>
    </row>
    <row r="30" ht="15">
      <c r="A30" s="4" t="s">
        <v>25</v>
      </c>
    </row>
    <row r="31" ht="15">
      <c r="A31" s="4" t="s">
        <v>26</v>
      </c>
    </row>
    <row r="33" ht="15">
      <c r="A33" s="4" t="s">
        <v>27</v>
      </c>
    </row>
    <row r="34" ht="15">
      <c r="A34" s="4" t="s">
        <v>106</v>
      </c>
    </row>
    <row r="35" ht="15">
      <c r="A35" s="4" t="s">
        <v>28</v>
      </c>
    </row>
    <row r="36" ht="15">
      <c r="A36" s="4" t="s">
        <v>29</v>
      </c>
    </row>
    <row r="38" ht="15">
      <c r="A38" s="4" t="s">
        <v>30</v>
      </c>
    </row>
    <row r="39" ht="15">
      <c r="A39" s="4" t="s">
        <v>31</v>
      </c>
    </row>
    <row r="40" ht="15">
      <c r="A40" s="4" t="s">
        <v>32</v>
      </c>
    </row>
    <row r="41" ht="15">
      <c r="A41" s="4" t="s">
        <v>33</v>
      </c>
    </row>
    <row r="42" ht="15">
      <c r="A42" s="4" t="s">
        <v>34</v>
      </c>
    </row>
    <row r="43" ht="15">
      <c r="A43" s="4" t="s">
        <v>35</v>
      </c>
    </row>
    <row r="44" ht="15">
      <c r="A44" s="4" t="s">
        <v>36</v>
      </c>
    </row>
    <row r="45" ht="15">
      <c r="A45" s="4" t="s">
        <v>37</v>
      </c>
    </row>
    <row r="46" ht="15">
      <c r="A46" s="4" t="s">
        <v>38</v>
      </c>
    </row>
    <row r="47" ht="15">
      <c r="A47" s="4" t="s">
        <v>113</v>
      </c>
    </row>
    <row r="48" ht="15">
      <c r="A48" s="4" t="s">
        <v>114</v>
      </c>
    </row>
    <row r="49" ht="15">
      <c r="A49" s="4" t="s">
        <v>115</v>
      </c>
    </row>
    <row r="50" ht="15">
      <c r="A50" s="4" t="s">
        <v>116</v>
      </c>
    </row>
    <row r="52" ht="15">
      <c r="A52" s="4" t="s">
        <v>39</v>
      </c>
    </row>
    <row r="53" ht="15">
      <c r="A53" s="4" t="s">
        <v>40</v>
      </c>
    </row>
    <row r="55" ht="15">
      <c r="A55" s="4" t="s">
        <v>41</v>
      </c>
    </row>
  </sheetData>
  <sheetProtection selectLockedCells="1" selectUnlockedCells="1"/>
  <printOptions/>
  <pageMargins left="0.38819444444444445" right="0.18333333333333332" top="0.6243055555555556" bottom="0.5902777777777778" header="0.3590277777777778" footer="0.5118055555555555"/>
  <pageSetup firstPageNumber="1" useFirstPageNumber="1" horizontalDpi="300" verticalDpi="300" orientation="portrait" paperSize="9"/>
  <headerFooter alignWithMargins="0">
    <oddHeader>&amp;L&amp;"Times New Roman,Standard"&amp;12TSV Eriskirch&amp;C&amp;"Times New Roman,Standard"&amp;12Kassenbericht&amp;R&amp;"Times New Roman,Standard"&amp;12Datum: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Layout" workbookViewId="0" topLeftCell="A1">
      <selection activeCell="H19" sqref="H19"/>
    </sheetView>
  </sheetViews>
  <sheetFormatPr defaultColWidth="11.57421875" defaultRowHeight="12.75"/>
  <cols>
    <col min="1" max="1" width="6.421875" style="1" customWidth="1"/>
    <col min="2" max="2" width="11.57421875" style="24" customWidth="1"/>
    <col min="3" max="3" width="12.8515625" style="24" customWidth="1"/>
    <col min="4" max="16384" width="11.57421875" style="24" customWidth="1"/>
  </cols>
  <sheetData>
    <row r="1" spans="1:9" s="4" customFormat="1" ht="15.75">
      <c r="A1" s="25" t="s">
        <v>42</v>
      </c>
      <c r="D1" s="52"/>
      <c r="E1" s="52"/>
      <c r="G1" s="4" t="s">
        <v>43</v>
      </c>
      <c r="H1" s="26">
        <v>40909</v>
      </c>
      <c r="I1" s="26">
        <v>41274</v>
      </c>
    </row>
    <row r="2" spans="1:9" s="4" customFormat="1" ht="15.75">
      <c r="A2" s="25"/>
      <c r="H2" s="27" t="s">
        <v>44</v>
      </c>
      <c r="I2" s="27" t="s">
        <v>45</v>
      </c>
    </row>
    <row r="3" spans="1:9" s="4" customFormat="1" ht="15.75">
      <c r="A3" s="6"/>
      <c r="H3" s="7" t="s">
        <v>108</v>
      </c>
      <c r="I3" s="28">
        <v>2012</v>
      </c>
    </row>
    <row r="4" spans="1:6" s="4" customFormat="1" ht="18">
      <c r="A4" s="2">
        <v>1</v>
      </c>
      <c r="B4" s="3" t="s">
        <v>46</v>
      </c>
      <c r="E4" s="19"/>
      <c r="F4" s="13"/>
    </row>
    <row r="5" spans="1:7" s="4" customFormat="1" ht="15.75">
      <c r="A5" s="6"/>
      <c r="B5" s="4" t="s">
        <v>47</v>
      </c>
      <c r="C5" s="13"/>
      <c r="D5" s="13"/>
      <c r="E5" s="13"/>
      <c r="F5" s="9"/>
      <c r="G5" s="13"/>
    </row>
    <row r="6" spans="1:6" s="4" customFormat="1" ht="15.75">
      <c r="A6" s="6"/>
      <c r="B6" s="13" t="s">
        <v>107</v>
      </c>
      <c r="E6" s="19"/>
      <c r="F6" s="19"/>
    </row>
    <row r="7" spans="1:6" s="4" customFormat="1" ht="15.75">
      <c r="A7" s="6"/>
      <c r="B7" s="4" t="s">
        <v>48</v>
      </c>
      <c r="E7" s="19"/>
      <c r="F7" s="9"/>
    </row>
    <row r="8" spans="1:6" s="4" customFormat="1" ht="15.75">
      <c r="A8" s="6"/>
      <c r="E8" s="19"/>
      <c r="F8" s="19"/>
    </row>
    <row r="9" spans="1:7" s="4" customFormat="1" ht="15.75">
      <c r="A9" s="6"/>
      <c r="E9" s="19"/>
      <c r="F9" s="29" t="s">
        <v>49</v>
      </c>
      <c r="G9" s="30">
        <f>F5-F7</f>
        <v>0</v>
      </c>
    </row>
    <row r="10" spans="1:2" s="4" customFormat="1" ht="18">
      <c r="A10" s="2">
        <v>2</v>
      </c>
      <c r="B10" s="3" t="s">
        <v>9</v>
      </c>
    </row>
    <row r="11" spans="1:6" s="4" customFormat="1" ht="15.75">
      <c r="A11" s="6"/>
      <c r="B11" s="4" t="s">
        <v>50</v>
      </c>
      <c r="E11" s="19"/>
      <c r="F11" s="9"/>
    </row>
    <row r="12" spans="1:7" s="4" customFormat="1" ht="15.75">
      <c r="A12" s="6"/>
      <c r="B12" s="4" t="s">
        <v>6</v>
      </c>
      <c r="E12" s="19"/>
      <c r="F12" s="9"/>
      <c r="G12" s="13"/>
    </row>
    <row r="13" s="4" customFormat="1" ht="15.75">
      <c r="A13" s="6"/>
    </row>
    <row r="14" spans="1:7" s="4" customFormat="1" ht="15.75">
      <c r="A14" s="6"/>
      <c r="F14" s="29" t="s">
        <v>51</v>
      </c>
      <c r="G14" s="30">
        <f>F11-F12</f>
        <v>0</v>
      </c>
    </row>
    <row r="15" s="4" customFormat="1" ht="15.75">
      <c r="A15" s="6"/>
    </row>
    <row r="16" s="4" customFormat="1" ht="15.75">
      <c r="A16" s="6"/>
    </row>
    <row r="17" spans="1:6" s="4" customFormat="1" ht="18">
      <c r="A17" s="2">
        <v>3</v>
      </c>
      <c r="B17" s="3" t="s">
        <v>52</v>
      </c>
      <c r="C17" s="13"/>
      <c r="D17" s="13"/>
      <c r="E17" s="13"/>
      <c r="F17" s="13"/>
    </row>
    <row r="18" s="4" customFormat="1" ht="15.75">
      <c r="A18" s="6"/>
    </row>
    <row r="19" spans="1:8" s="4" customFormat="1" ht="15.75">
      <c r="A19" s="6"/>
      <c r="B19" s="4" t="s">
        <v>53</v>
      </c>
      <c r="C19" s="4" t="s">
        <v>54</v>
      </c>
      <c r="E19" s="13" t="s">
        <v>55</v>
      </c>
      <c r="H19" s="9"/>
    </row>
    <row r="20" spans="1:8" s="4" customFormat="1" ht="15.75">
      <c r="A20" s="6"/>
      <c r="C20" s="4" t="s">
        <v>56</v>
      </c>
      <c r="E20" s="13" t="s">
        <v>57</v>
      </c>
      <c r="H20" s="9"/>
    </row>
    <row r="21" spans="1:8" s="4" customFormat="1" ht="15.75">
      <c r="A21" s="6"/>
      <c r="C21" s="4" t="s">
        <v>58</v>
      </c>
      <c r="E21" s="13" t="s">
        <v>59</v>
      </c>
      <c r="H21" s="9"/>
    </row>
    <row r="22" spans="1:8" s="4" customFormat="1" ht="15.75">
      <c r="A22" s="6"/>
      <c r="C22" s="4" t="s">
        <v>60</v>
      </c>
      <c r="E22" s="13"/>
      <c r="H22" s="9"/>
    </row>
    <row r="23" spans="1:8" s="4" customFormat="1" ht="15.75">
      <c r="A23" s="6"/>
      <c r="C23" s="4" t="s">
        <v>61</v>
      </c>
      <c r="E23" s="13"/>
      <c r="H23" s="9"/>
    </row>
    <row r="24" spans="1:8" s="4" customFormat="1" ht="15.75">
      <c r="A24" s="6"/>
      <c r="C24" s="4" t="s">
        <v>62</v>
      </c>
      <c r="E24" s="13" t="s">
        <v>63</v>
      </c>
      <c r="H24" s="9"/>
    </row>
    <row r="25" spans="1:8" s="4" customFormat="1" ht="15.75">
      <c r="A25" s="6"/>
      <c r="C25" s="4" t="s">
        <v>64</v>
      </c>
      <c r="E25" s="13"/>
      <c r="H25" s="9"/>
    </row>
    <row r="26" spans="1:8" s="4" customFormat="1" ht="15.75">
      <c r="A26" s="6"/>
      <c r="C26" s="31"/>
      <c r="D26" s="31"/>
      <c r="E26" s="13"/>
      <c r="H26" s="9"/>
    </row>
    <row r="27" spans="1:8" s="4" customFormat="1" ht="15.75">
      <c r="A27" s="6"/>
      <c r="C27" s="31"/>
      <c r="D27" s="31"/>
      <c r="E27" s="13"/>
      <c r="H27" s="9"/>
    </row>
    <row r="28" spans="1:8" s="4" customFormat="1" ht="15.75">
      <c r="A28" s="6"/>
      <c r="C28" s="31"/>
      <c r="D28" s="31"/>
      <c r="E28" s="13"/>
      <c r="H28" s="9"/>
    </row>
    <row r="29" spans="1:8" s="4" customFormat="1" ht="15.75">
      <c r="A29" s="6"/>
      <c r="E29" s="13"/>
      <c r="H29" s="32"/>
    </row>
    <row r="30" spans="1:8" s="4" customFormat="1" ht="15.75">
      <c r="A30" s="6"/>
      <c r="E30" s="13"/>
      <c r="F30" s="4" t="s">
        <v>65</v>
      </c>
      <c r="H30" s="32">
        <f>H19+H20+H21-H22+H23+H25+H26+H27+H28+H24</f>
        <v>0</v>
      </c>
    </row>
    <row r="31" spans="1:8" s="4" customFormat="1" ht="15.75">
      <c r="A31" s="6"/>
      <c r="E31" s="13"/>
      <c r="H31" s="32"/>
    </row>
    <row r="32" spans="1:8" s="4" customFormat="1" ht="15.75">
      <c r="A32" s="6"/>
      <c r="B32" s="4" t="s">
        <v>6</v>
      </c>
      <c r="C32" s="4" t="s">
        <v>66</v>
      </c>
      <c r="E32" s="13" t="s">
        <v>67</v>
      </c>
      <c r="H32" s="9"/>
    </row>
    <row r="33" spans="1:8" s="4" customFormat="1" ht="15.75">
      <c r="A33" s="6"/>
      <c r="C33" s="4" t="s">
        <v>68</v>
      </c>
      <c r="E33" s="13" t="s">
        <v>69</v>
      </c>
      <c r="H33" s="9"/>
    </row>
    <row r="34" spans="1:8" s="4" customFormat="1" ht="15.75">
      <c r="A34" s="6"/>
      <c r="C34" s="4" t="s">
        <v>70</v>
      </c>
      <c r="E34" s="13" t="s">
        <v>71</v>
      </c>
      <c r="H34" s="9"/>
    </row>
    <row r="35" spans="1:8" s="4" customFormat="1" ht="15.75">
      <c r="A35" s="6"/>
      <c r="C35" s="4" t="s">
        <v>72</v>
      </c>
      <c r="E35" s="13"/>
      <c r="H35" s="9"/>
    </row>
    <row r="36" spans="1:8" s="4" customFormat="1" ht="15.75">
      <c r="A36" s="6"/>
      <c r="C36" s="4" t="s">
        <v>73</v>
      </c>
      <c r="E36" s="13"/>
      <c r="H36" s="9"/>
    </row>
    <row r="37" spans="1:8" s="4" customFormat="1" ht="15.75">
      <c r="A37" s="6"/>
      <c r="C37" s="4" t="s">
        <v>74</v>
      </c>
      <c r="E37" s="13" t="s">
        <v>75</v>
      </c>
      <c r="H37" s="9"/>
    </row>
    <row r="38" spans="1:8" s="4" customFormat="1" ht="15.75">
      <c r="A38" s="6"/>
      <c r="C38" s="4" t="s">
        <v>76</v>
      </c>
      <c r="E38" s="13"/>
      <c r="H38" s="9"/>
    </row>
    <row r="39" spans="1:8" s="4" customFormat="1" ht="15.75">
      <c r="A39" s="6"/>
      <c r="C39" s="4" t="s">
        <v>77</v>
      </c>
      <c r="E39" s="13"/>
      <c r="H39" s="9"/>
    </row>
    <row r="40" spans="1:8" s="4" customFormat="1" ht="15.75">
      <c r="A40" s="6"/>
      <c r="C40" s="31"/>
      <c r="D40" s="31"/>
      <c r="E40" s="13"/>
      <c r="H40" s="9"/>
    </row>
    <row r="41" spans="1:8" s="4" customFormat="1" ht="15.75">
      <c r="A41" s="6"/>
      <c r="C41" s="31"/>
      <c r="D41" s="31"/>
      <c r="E41" s="13"/>
      <c r="H41" s="9"/>
    </row>
    <row r="42" spans="1:8" s="4" customFormat="1" ht="15.75">
      <c r="A42" s="6"/>
      <c r="C42" s="31"/>
      <c r="D42" s="31"/>
      <c r="E42" s="13"/>
      <c r="H42" s="9"/>
    </row>
    <row r="43" spans="1:8" s="4" customFormat="1" ht="15.75">
      <c r="A43" s="6"/>
      <c r="C43" s="31"/>
      <c r="D43" s="31"/>
      <c r="E43" s="13"/>
      <c r="H43" s="9"/>
    </row>
    <row r="44" spans="1:8" s="4" customFormat="1" ht="15.75">
      <c r="A44" s="6"/>
      <c r="C44" s="31"/>
      <c r="D44" s="31"/>
      <c r="E44" s="13"/>
      <c r="H44" s="9"/>
    </row>
    <row r="45" spans="1:8" s="4" customFormat="1" ht="15.75">
      <c r="A45" s="6"/>
      <c r="C45" s="31"/>
      <c r="D45" s="31"/>
      <c r="E45" s="13"/>
      <c r="H45" s="9"/>
    </row>
    <row r="46" spans="1:5" s="4" customFormat="1" ht="15.75">
      <c r="A46" s="6"/>
      <c r="E46" s="13"/>
    </row>
    <row r="47" spans="1:8" s="4" customFormat="1" ht="15.75">
      <c r="A47" s="6"/>
      <c r="E47" s="13"/>
      <c r="F47" s="4" t="s">
        <v>78</v>
      </c>
      <c r="H47" s="10">
        <f>SUM(H32:H46)</f>
        <v>0</v>
      </c>
    </row>
    <row r="48" spans="1:5" s="4" customFormat="1" ht="15.75">
      <c r="A48" s="6"/>
      <c r="E48" s="13"/>
    </row>
    <row r="49" spans="1:8" s="4" customFormat="1" ht="15.75">
      <c r="A49" s="6"/>
      <c r="E49" s="13"/>
      <c r="F49" s="18" t="s">
        <v>79</v>
      </c>
      <c r="G49" s="18"/>
      <c r="H49" s="30">
        <f>H30-H47</f>
        <v>0</v>
      </c>
    </row>
    <row r="50" s="4" customFormat="1" ht="15.75">
      <c r="A50" s="6"/>
    </row>
    <row r="51" s="4" customFormat="1" ht="15.75">
      <c r="A51" s="6"/>
    </row>
    <row r="52" s="4" customFormat="1" ht="15.75">
      <c r="A52" s="6"/>
    </row>
    <row r="53" s="4" customFormat="1" ht="15.75">
      <c r="A53" s="6"/>
    </row>
    <row r="54" s="4" customFormat="1" ht="15.75">
      <c r="A54" s="6"/>
    </row>
    <row r="55" s="4" customFormat="1" ht="15.75">
      <c r="A55" s="6"/>
    </row>
    <row r="56" s="4" customFormat="1" ht="15.75">
      <c r="A56" s="6"/>
    </row>
    <row r="57" s="4" customFormat="1" ht="15.75">
      <c r="A57" s="6"/>
    </row>
    <row r="58" s="4" customFormat="1" ht="15.75">
      <c r="A58" s="6"/>
    </row>
    <row r="59" s="4" customFormat="1" ht="15.75">
      <c r="A59" s="6"/>
    </row>
    <row r="60" s="4" customFormat="1" ht="15.75">
      <c r="A60" s="6"/>
    </row>
    <row r="61" s="4" customFormat="1" ht="15.75">
      <c r="A61" s="6"/>
    </row>
    <row r="62" s="4" customFormat="1" ht="15.75">
      <c r="A62" s="6"/>
    </row>
    <row r="63" s="4" customFormat="1" ht="15.75">
      <c r="A63" s="6"/>
    </row>
    <row r="64" s="4" customFormat="1" ht="15.75">
      <c r="A64" s="6"/>
    </row>
    <row r="65" s="4" customFormat="1" ht="15.75">
      <c r="A65" s="6"/>
    </row>
    <row r="66" s="4" customFormat="1" ht="15.75">
      <c r="A66" s="6"/>
    </row>
    <row r="67" s="4" customFormat="1" ht="15.75">
      <c r="A67" s="6"/>
    </row>
    <row r="68" s="4" customFormat="1" ht="15.75">
      <c r="A68" s="6"/>
    </row>
    <row r="69" s="4" customFormat="1" ht="15.75">
      <c r="A69" s="6"/>
    </row>
    <row r="70" s="4" customFormat="1" ht="15.75">
      <c r="A70" s="6"/>
    </row>
    <row r="71" s="4" customFormat="1" ht="15.75">
      <c r="A71" s="6"/>
    </row>
    <row r="72" s="4" customFormat="1" ht="15.75">
      <c r="A72" s="6"/>
    </row>
    <row r="73" s="4" customFormat="1" ht="15.75">
      <c r="A73" s="6"/>
    </row>
    <row r="74" s="4" customFormat="1" ht="15.75">
      <c r="A74" s="6"/>
    </row>
    <row r="75" s="4" customFormat="1" ht="15.75">
      <c r="A75" s="6"/>
    </row>
    <row r="76" s="4" customFormat="1" ht="15.75">
      <c r="A76" s="6"/>
    </row>
    <row r="77" s="4" customFormat="1" ht="15.75">
      <c r="A77" s="6"/>
    </row>
    <row r="78" s="4" customFormat="1" ht="15.75">
      <c r="A78" s="6"/>
    </row>
    <row r="79" s="4" customFormat="1" ht="15.75">
      <c r="A79" s="6"/>
    </row>
    <row r="80" s="4" customFormat="1" ht="15.75">
      <c r="A80" s="6"/>
    </row>
    <row r="81" s="4" customFormat="1" ht="15.75">
      <c r="A81" s="6"/>
    </row>
    <row r="82" s="4" customFormat="1" ht="15.75">
      <c r="A82" s="6"/>
    </row>
    <row r="83" s="4" customFormat="1" ht="15.75">
      <c r="A83" s="6"/>
    </row>
    <row r="84" s="4" customFormat="1" ht="15.75">
      <c r="A84" s="6"/>
    </row>
    <row r="85" s="4" customFormat="1" ht="15.75">
      <c r="A85" s="6"/>
    </row>
    <row r="86" s="4" customFormat="1" ht="15.75">
      <c r="A86" s="6"/>
    </row>
    <row r="87" s="4" customFormat="1" ht="15.75">
      <c r="A87" s="6"/>
    </row>
    <row r="88" s="4" customFormat="1" ht="15.75">
      <c r="A88" s="6"/>
    </row>
    <row r="89" s="4" customFormat="1" ht="15.75">
      <c r="A89" s="6"/>
    </row>
    <row r="90" s="4" customFormat="1" ht="15.75">
      <c r="A90" s="6"/>
    </row>
    <row r="91" s="4" customFormat="1" ht="15.75">
      <c r="A91" s="6"/>
    </row>
    <row r="92" s="4" customFormat="1" ht="15.75">
      <c r="A92" s="6"/>
    </row>
    <row r="93" s="4" customFormat="1" ht="15.75">
      <c r="A93" s="6"/>
    </row>
    <row r="94" s="4" customFormat="1" ht="15.75">
      <c r="A94" s="6"/>
    </row>
    <row r="95" s="4" customFormat="1" ht="15.75">
      <c r="A95" s="6"/>
    </row>
    <row r="96" s="4" customFormat="1" ht="15.75">
      <c r="A96" s="6"/>
    </row>
    <row r="97" s="4" customFormat="1" ht="15.75">
      <c r="A97" s="6"/>
    </row>
    <row r="98" s="4" customFormat="1" ht="15.75">
      <c r="A98" s="6"/>
    </row>
    <row r="99" s="4" customFormat="1" ht="15.75">
      <c r="A99" s="6"/>
    </row>
    <row r="100" s="4" customFormat="1" ht="15.75">
      <c r="A100" s="6"/>
    </row>
    <row r="101" s="4" customFormat="1" ht="15.75">
      <c r="A101" s="6"/>
    </row>
    <row r="102" s="4" customFormat="1" ht="15.75">
      <c r="A102" s="6"/>
    </row>
    <row r="103" s="4" customFormat="1" ht="15.75">
      <c r="A103" s="6"/>
    </row>
    <row r="104" s="4" customFormat="1" ht="15.75">
      <c r="A104" s="6"/>
    </row>
    <row r="105" s="4" customFormat="1" ht="15.75">
      <c r="A105" s="6"/>
    </row>
    <row r="106" s="4" customFormat="1" ht="15.75">
      <c r="A106" s="6"/>
    </row>
    <row r="107" s="4" customFormat="1" ht="15.75">
      <c r="A107" s="6"/>
    </row>
    <row r="108" s="4" customFormat="1" ht="15.75">
      <c r="A108" s="6"/>
    </row>
    <row r="109" s="4" customFormat="1" ht="15.75">
      <c r="A109" s="6"/>
    </row>
    <row r="110" s="4" customFormat="1" ht="15.75">
      <c r="A110" s="6"/>
    </row>
    <row r="111" s="4" customFormat="1" ht="15.75">
      <c r="A111" s="6"/>
    </row>
    <row r="112" s="4" customFormat="1" ht="15.75">
      <c r="A112" s="6"/>
    </row>
    <row r="113" s="4" customFormat="1" ht="15.75">
      <c r="A113" s="6"/>
    </row>
    <row r="114" s="4" customFormat="1" ht="15.75">
      <c r="A114" s="6"/>
    </row>
    <row r="115" s="4" customFormat="1" ht="15.75">
      <c r="A115" s="6"/>
    </row>
    <row r="116" s="4" customFormat="1" ht="15.75">
      <c r="A116" s="6"/>
    </row>
    <row r="117" s="4" customFormat="1" ht="15.75">
      <c r="A117" s="6"/>
    </row>
    <row r="118" s="4" customFormat="1" ht="15.75">
      <c r="A118" s="6"/>
    </row>
    <row r="119" s="4" customFormat="1" ht="15.75">
      <c r="A119" s="6"/>
    </row>
    <row r="120" s="4" customFormat="1" ht="15.75">
      <c r="A120" s="6"/>
    </row>
    <row r="121" s="4" customFormat="1" ht="15.75">
      <c r="A121" s="6"/>
    </row>
    <row r="122" s="4" customFormat="1" ht="15.75">
      <c r="A122" s="6"/>
    </row>
    <row r="123" s="4" customFormat="1" ht="15.75">
      <c r="A123" s="6"/>
    </row>
    <row r="124" s="4" customFormat="1" ht="15.75">
      <c r="A124" s="6"/>
    </row>
    <row r="125" s="4" customFormat="1" ht="15.75">
      <c r="A125" s="6"/>
    </row>
    <row r="126" s="4" customFormat="1" ht="15.75">
      <c r="A126" s="6"/>
    </row>
    <row r="127" s="4" customFormat="1" ht="15.75">
      <c r="A127" s="6"/>
    </row>
    <row r="128" s="4" customFormat="1" ht="15.75">
      <c r="A128" s="6"/>
    </row>
    <row r="129" s="4" customFormat="1" ht="15.75">
      <c r="A129" s="6"/>
    </row>
    <row r="130" s="4" customFormat="1" ht="15.75">
      <c r="A130" s="6"/>
    </row>
    <row r="131" s="4" customFormat="1" ht="15.75">
      <c r="A131" s="6"/>
    </row>
    <row r="132" s="4" customFormat="1" ht="15.75">
      <c r="A132" s="6"/>
    </row>
    <row r="133" s="4" customFormat="1" ht="15.75">
      <c r="A133" s="6"/>
    </row>
    <row r="134" s="4" customFormat="1" ht="15.75">
      <c r="A134" s="6"/>
    </row>
    <row r="135" s="4" customFormat="1" ht="15.75">
      <c r="A135" s="6"/>
    </row>
    <row r="136" s="4" customFormat="1" ht="15.75">
      <c r="A136" s="6"/>
    </row>
    <row r="137" s="4" customFormat="1" ht="15.75">
      <c r="A137" s="6"/>
    </row>
    <row r="138" s="4" customFormat="1" ht="15.75">
      <c r="A138" s="6"/>
    </row>
    <row r="139" s="4" customFormat="1" ht="15.75">
      <c r="A139" s="6"/>
    </row>
    <row r="140" s="4" customFormat="1" ht="15.75">
      <c r="A140" s="6"/>
    </row>
    <row r="141" s="4" customFormat="1" ht="15.75">
      <c r="A141" s="6"/>
    </row>
    <row r="142" s="4" customFormat="1" ht="15.75">
      <c r="A142" s="6"/>
    </row>
    <row r="143" s="4" customFormat="1" ht="15.75">
      <c r="A143" s="6"/>
    </row>
    <row r="144" s="4" customFormat="1" ht="15.75">
      <c r="A144" s="6"/>
    </row>
    <row r="145" s="4" customFormat="1" ht="15.75">
      <c r="A145" s="6"/>
    </row>
    <row r="146" s="4" customFormat="1" ht="15.75">
      <c r="A146" s="6"/>
    </row>
    <row r="147" s="4" customFormat="1" ht="15.75">
      <c r="A147" s="6"/>
    </row>
    <row r="148" s="4" customFormat="1" ht="15.75">
      <c r="A148" s="6"/>
    </row>
    <row r="149" s="4" customFormat="1" ht="15.75">
      <c r="A149" s="6"/>
    </row>
    <row r="150" s="4" customFormat="1" ht="15.75">
      <c r="A150" s="6"/>
    </row>
    <row r="151" s="4" customFormat="1" ht="15.75">
      <c r="A151" s="6"/>
    </row>
    <row r="152" s="4" customFormat="1" ht="15.75">
      <c r="A152" s="6"/>
    </row>
    <row r="153" s="4" customFormat="1" ht="15.75">
      <c r="A153" s="6"/>
    </row>
    <row r="154" s="4" customFormat="1" ht="15.75">
      <c r="A154" s="6"/>
    </row>
    <row r="155" s="4" customFormat="1" ht="15.75">
      <c r="A155" s="6"/>
    </row>
    <row r="156" s="4" customFormat="1" ht="15.75">
      <c r="A156" s="6"/>
    </row>
    <row r="157" s="4" customFormat="1" ht="15.75">
      <c r="A157" s="6"/>
    </row>
    <row r="158" s="4" customFormat="1" ht="15.75">
      <c r="A158" s="6"/>
    </row>
    <row r="159" s="4" customFormat="1" ht="15.75">
      <c r="A159" s="6"/>
    </row>
    <row r="160" s="4" customFormat="1" ht="15.75">
      <c r="A160" s="6"/>
    </row>
    <row r="161" s="4" customFormat="1" ht="15.75">
      <c r="A161" s="6"/>
    </row>
    <row r="162" s="4" customFormat="1" ht="15.75">
      <c r="A162" s="6"/>
    </row>
    <row r="163" s="4" customFormat="1" ht="15.75">
      <c r="A163" s="6"/>
    </row>
    <row r="164" s="4" customFormat="1" ht="15.75">
      <c r="A164" s="6"/>
    </row>
    <row r="165" s="4" customFormat="1" ht="15.75">
      <c r="A165" s="6"/>
    </row>
    <row r="166" s="4" customFormat="1" ht="15.75">
      <c r="A166" s="6"/>
    </row>
    <row r="167" s="4" customFormat="1" ht="15.75">
      <c r="A167" s="6"/>
    </row>
    <row r="168" s="4" customFormat="1" ht="15.75">
      <c r="A168" s="6"/>
    </row>
    <row r="169" s="4" customFormat="1" ht="15.75">
      <c r="A169" s="6"/>
    </row>
    <row r="170" s="4" customFormat="1" ht="15.75">
      <c r="A170" s="6"/>
    </row>
    <row r="171" s="4" customFormat="1" ht="15.75">
      <c r="A171" s="6"/>
    </row>
    <row r="172" s="4" customFormat="1" ht="15.75">
      <c r="A172" s="6"/>
    </row>
    <row r="173" s="4" customFormat="1" ht="15.75">
      <c r="A173" s="6"/>
    </row>
    <row r="174" s="4" customFormat="1" ht="15.75">
      <c r="A174" s="6"/>
    </row>
    <row r="175" s="4" customFormat="1" ht="15.75">
      <c r="A175" s="6"/>
    </row>
    <row r="176" s="4" customFormat="1" ht="15.75">
      <c r="A176" s="6"/>
    </row>
    <row r="177" s="4" customFormat="1" ht="15.75">
      <c r="A177" s="6"/>
    </row>
  </sheetData>
  <sheetProtection selectLockedCells="1"/>
  <mergeCells count="1">
    <mergeCell ref="D1:E1"/>
  </mergeCells>
  <dataValidations count="1">
    <dataValidation type="decimal" allowBlank="1" showInputMessage="1" showErrorMessage="1" sqref="F5">
      <formula1>-10000</formula1>
      <formula2>10000</formula2>
    </dataValidation>
  </dataValidations>
  <printOptions/>
  <pageMargins left="0.38819444444444445" right="0.18333333333333332" top="0.6243055555555556" bottom="0.5902777777777778" header="0.3590277777777778" footer="0.5118055555555555"/>
  <pageSetup horizontalDpi="600" verticalDpi="600" orientation="portrait" paperSize="9" r:id="rId1"/>
  <headerFooter alignWithMargins="0">
    <oddHeader>&amp;L&amp;"Times New Roman,Standard"&amp;12TSV Eriskirch&amp;C&amp;"Times New Roman,Standard"&amp;12Kassenbericht&amp;R&amp;"Times New Roman,Standard"&amp;12Datum: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6"/>
  <sheetViews>
    <sheetView view="pageLayout" workbookViewId="0" topLeftCell="A71">
      <selection activeCell="C80" sqref="C80"/>
    </sheetView>
  </sheetViews>
  <sheetFormatPr defaultColWidth="11.57421875" defaultRowHeight="12.75"/>
  <cols>
    <col min="1" max="1" width="1.28515625" style="1" customWidth="1"/>
    <col min="2" max="2" width="13.421875" style="24" customWidth="1"/>
    <col min="3" max="3" width="16.7109375" style="24" customWidth="1"/>
    <col min="4" max="4" width="1.1484375" style="24" customWidth="1"/>
    <col min="5" max="5" width="14.421875" style="24" customWidth="1"/>
    <col min="6" max="6" width="12.28125" style="24" customWidth="1"/>
    <col min="7" max="7" width="12.140625" style="24" customWidth="1"/>
    <col min="8" max="8" width="1.8515625" style="24" customWidth="1"/>
    <col min="9" max="9" width="13.00390625" style="24" customWidth="1"/>
    <col min="10" max="10" width="13.140625" style="24" customWidth="1"/>
    <col min="11" max="16384" width="11.57421875" style="24" customWidth="1"/>
  </cols>
  <sheetData>
    <row r="1" spans="1:2" s="4" customFormat="1" ht="18">
      <c r="A1" s="2">
        <v>4</v>
      </c>
      <c r="B1" s="3" t="s">
        <v>80</v>
      </c>
    </row>
    <row r="2" spans="1:2" s="4" customFormat="1" ht="18">
      <c r="A2" s="2"/>
      <c r="B2" s="5"/>
    </row>
    <row r="3" spans="1:2" s="4" customFormat="1" ht="18">
      <c r="A3" s="2"/>
      <c r="B3" s="5"/>
    </row>
    <row r="4" spans="1:2" s="4" customFormat="1" ht="18">
      <c r="A4" s="2"/>
      <c r="B4" s="5"/>
    </row>
    <row r="5" spans="1:7" s="4" customFormat="1" ht="18">
      <c r="A5" s="2"/>
      <c r="B5" s="4" t="s">
        <v>110</v>
      </c>
      <c r="F5" s="42">
        <f>'1-3'!H1</f>
        <v>40909</v>
      </c>
      <c r="G5" s="9"/>
    </row>
    <row r="6" spans="1:7" s="4" customFormat="1" ht="18">
      <c r="A6" s="2"/>
      <c r="B6" s="4" t="s">
        <v>111</v>
      </c>
      <c r="E6" s="42">
        <f>F5</f>
        <v>40909</v>
      </c>
      <c r="F6" s="42">
        <f>F7</f>
        <v>41274</v>
      </c>
      <c r="G6" s="9"/>
    </row>
    <row r="7" spans="1:7" s="4" customFormat="1" ht="18">
      <c r="A7" s="2"/>
      <c r="B7" s="4" t="s">
        <v>112</v>
      </c>
      <c r="F7" s="42">
        <f>'1-3'!I1</f>
        <v>41274</v>
      </c>
      <c r="G7" s="38">
        <f>G17+G27+G37+G47+G56+G65+G83-G6+G74</f>
        <v>0</v>
      </c>
    </row>
    <row r="8" spans="1:2" s="4" customFormat="1" ht="18">
      <c r="A8" s="2"/>
      <c r="B8" s="5"/>
    </row>
    <row r="9" spans="1:2" s="4" customFormat="1" ht="18">
      <c r="A9" s="2"/>
      <c r="B9" s="5"/>
    </row>
    <row r="10" spans="1:10" s="4" customFormat="1" ht="15.75">
      <c r="A10" s="6"/>
      <c r="I10" s="7" t="s">
        <v>81</v>
      </c>
      <c r="J10" s="7" t="s">
        <v>82</v>
      </c>
    </row>
    <row r="11" spans="1:10" s="4" customFormat="1" ht="15.75">
      <c r="A11" s="6"/>
      <c r="B11" s="4" t="s">
        <v>83</v>
      </c>
      <c r="C11" s="8"/>
      <c r="E11" s="4" t="s">
        <v>84</v>
      </c>
      <c r="G11" s="9"/>
      <c r="I11" s="45">
        <f>G11/1.19</f>
        <v>0</v>
      </c>
      <c r="J11" s="45">
        <f>I11*0.19</f>
        <v>0</v>
      </c>
    </row>
    <row r="12" spans="1:10" s="4" customFormat="1" ht="15.75">
      <c r="A12" s="6"/>
      <c r="B12" s="11"/>
      <c r="E12" s="4" t="s">
        <v>85</v>
      </c>
      <c r="G12" s="9"/>
      <c r="I12" s="45">
        <f>G12/1.07</f>
        <v>0</v>
      </c>
      <c r="J12" s="45">
        <f>I12*0.07</f>
        <v>0</v>
      </c>
    </row>
    <row r="13" spans="1:10" s="4" customFormat="1" ht="15.75">
      <c r="A13" s="6"/>
      <c r="E13" s="4" t="s">
        <v>86</v>
      </c>
      <c r="G13" s="9"/>
      <c r="I13" s="45"/>
      <c r="J13" s="46"/>
    </row>
    <row r="14" spans="1:10" s="4" customFormat="1" ht="15.75">
      <c r="A14" s="6"/>
      <c r="E14" s="4" t="s">
        <v>87</v>
      </c>
      <c r="G14" s="9"/>
      <c r="I14" s="46"/>
      <c r="J14" s="45">
        <f>0-G14/1.19*0.19</f>
        <v>0</v>
      </c>
    </row>
    <row r="15" spans="1:10" s="4" customFormat="1" ht="15.75">
      <c r="A15" s="6"/>
      <c r="E15" s="4" t="s">
        <v>88</v>
      </c>
      <c r="G15" s="9"/>
      <c r="I15" s="46"/>
      <c r="J15" s="45">
        <f>0-G15/1.07*0.07</f>
        <v>0</v>
      </c>
    </row>
    <row r="16" spans="1:7" s="4" customFormat="1" ht="15.75">
      <c r="A16" s="6"/>
      <c r="E16" s="4" t="s">
        <v>89</v>
      </c>
      <c r="G16" s="9"/>
    </row>
    <row r="17" spans="1:9" s="4" customFormat="1" ht="15.75">
      <c r="A17" s="6"/>
      <c r="E17" s="4" t="s">
        <v>90</v>
      </c>
      <c r="G17" s="12">
        <f>J11+J12+J14+J15</f>
        <v>0</v>
      </c>
      <c r="I17" s="47" t="s">
        <v>125</v>
      </c>
    </row>
    <row r="18" spans="1:7" s="4" customFormat="1" ht="15.75">
      <c r="A18" s="6"/>
      <c r="E18" s="4" t="s">
        <v>91</v>
      </c>
      <c r="G18" s="12">
        <f>G11+G12+G13-G14-G15-G16-G17</f>
        <v>0</v>
      </c>
    </row>
    <row r="19" s="4" customFormat="1" ht="15.75">
      <c r="A19" s="6"/>
    </row>
    <row r="20" s="4" customFormat="1" ht="15.75">
      <c r="A20" s="6"/>
    </row>
    <row r="21" spans="1:10" s="4" customFormat="1" ht="15.75">
      <c r="A21" s="6"/>
      <c r="B21" s="4" t="s">
        <v>83</v>
      </c>
      <c r="C21" s="8"/>
      <c r="E21" s="4" t="s">
        <v>84</v>
      </c>
      <c r="G21" s="9"/>
      <c r="I21" s="45">
        <f>G21/1.19</f>
        <v>0</v>
      </c>
      <c r="J21" s="45">
        <f>I21*0.19</f>
        <v>0</v>
      </c>
    </row>
    <row r="22" spans="1:10" s="4" customFormat="1" ht="14.25" customHeight="1">
      <c r="A22" s="6"/>
      <c r="E22" s="4" t="s">
        <v>85</v>
      </c>
      <c r="G22" s="9"/>
      <c r="I22" s="45">
        <f>G22/1.07</f>
        <v>0</v>
      </c>
      <c r="J22" s="45">
        <f>I22*0.07</f>
        <v>0</v>
      </c>
    </row>
    <row r="23" spans="1:10" s="4" customFormat="1" ht="15.75">
      <c r="A23" s="6"/>
      <c r="E23" s="4" t="s">
        <v>86</v>
      </c>
      <c r="G23" s="9"/>
      <c r="I23" s="45"/>
      <c r="J23" s="46"/>
    </row>
    <row r="24" spans="1:10" s="4" customFormat="1" ht="15.75">
      <c r="A24" s="6"/>
      <c r="E24" s="4" t="s">
        <v>87</v>
      </c>
      <c r="G24" s="9"/>
      <c r="I24" s="46"/>
      <c r="J24" s="45">
        <f>0-G24/1.19*0.19</f>
        <v>0</v>
      </c>
    </row>
    <row r="25" spans="1:10" s="4" customFormat="1" ht="15.75">
      <c r="A25" s="6"/>
      <c r="E25" s="4" t="s">
        <v>88</v>
      </c>
      <c r="G25" s="9"/>
      <c r="I25" s="46"/>
      <c r="J25" s="45">
        <f>0-G25/1.07*0.07</f>
        <v>0</v>
      </c>
    </row>
    <row r="26" spans="1:7" s="4" customFormat="1" ht="15.75">
      <c r="A26" s="6"/>
      <c r="E26" s="4" t="s">
        <v>89</v>
      </c>
      <c r="G26" s="9"/>
    </row>
    <row r="27" spans="1:9" s="4" customFormat="1" ht="15.75">
      <c r="A27" s="6"/>
      <c r="E27" s="4" t="s">
        <v>90</v>
      </c>
      <c r="G27" s="12">
        <f>J21+J22+J24+J25</f>
        <v>0</v>
      </c>
      <c r="I27" s="47" t="s">
        <v>125</v>
      </c>
    </row>
    <row r="28" spans="1:7" s="4" customFormat="1" ht="15.75">
      <c r="A28" s="6"/>
      <c r="E28" s="4" t="s">
        <v>91</v>
      </c>
      <c r="G28" s="12">
        <f>G21+G22+G23-G24-G25-G26-G27</f>
        <v>0</v>
      </c>
    </row>
    <row r="29" s="4" customFormat="1" ht="15.75">
      <c r="A29" s="6"/>
    </row>
    <row r="30" s="4" customFormat="1" ht="15.75">
      <c r="A30" s="6"/>
    </row>
    <row r="31" spans="1:10" s="4" customFormat="1" ht="15.75">
      <c r="A31" s="6"/>
      <c r="B31" s="4" t="s">
        <v>83</v>
      </c>
      <c r="C31" s="8"/>
      <c r="E31" s="4" t="s">
        <v>84</v>
      </c>
      <c r="G31" s="9"/>
      <c r="I31" s="45">
        <f>G31/1.19</f>
        <v>0</v>
      </c>
      <c r="J31" s="45">
        <f>I31*0.19</f>
        <v>0</v>
      </c>
    </row>
    <row r="32" spans="1:10" s="4" customFormat="1" ht="15.75">
      <c r="A32" s="6"/>
      <c r="B32" s="11"/>
      <c r="E32" s="4" t="s">
        <v>85</v>
      </c>
      <c r="G32" s="9"/>
      <c r="I32" s="45">
        <f>G32/1.07</f>
        <v>0</v>
      </c>
      <c r="J32" s="45">
        <f>I32*0.07</f>
        <v>0</v>
      </c>
    </row>
    <row r="33" spans="1:10" s="4" customFormat="1" ht="15.75">
      <c r="A33" s="6"/>
      <c r="E33" s="4" t="s">
        <v>86</v>
      </c>
      <c r="G33" s="9"/>
      <c r="I33" s="45"/>
      <c r="J33" s="46"/>
    </row>
    <row r="34" spans="1:10" s="4" customFormat="1" ht="15.75">
      <c r="A34" s="6"/>
      <c r="E34" s="4" t="s">
        <v>87</v>
      </c>
      <c r="G34" s="9"/>
      <c r="I34" s="46"/>
      <c r="J34" s="45">
        <f>0-G34/1.19*0.19</f>
        <v>0</v>
      </c>
    </row>
    <row r="35" spans="1:10" s="4" customFormat="1" ht="15.75">
      <c r="A35" s="6"/>
      <c r="E35" s="4" t="s">
        <v>88</v>
      </c>
      <c r="G35" s="9"/>
      <c r="I35" s="46"/>
      <c r="J35" s="45">
        <f>0-G35/1.07*0.07</f>
        <v>0</v>
      </c>
    </row>
    <row r="36" spans="1:7" s="4" customFormat="1" ht="15.75">
      <c r="A36" s="6"/>
      <c r="E36" s="4" t="s">
        <v>89</v>
      </c>
      <c r="G36" s="9"/>
    </row>
    <row r="37" spans="1:9" s="4" customFormat="1" ht="15.75">
      <c r="A37" s="6"/>
      <c r="E37" s="4" t="s">
        <v>90</v>
      </c>
      <c r="G37" s="12">
        <f>J31+J32+J34+J35</f>
        <v>0</v>
      </c>
      <c r="I37" s="47" t="s">
        <v>125</v>
      </c>
    </row>
    <row r="38" spans="1:7" s="4" customFormat="1" ht="15.75">
      <c r="A38" s="6"/>
      <c r="E38" s="4" t="s">
        <v>91</v>
      </c>
      <c r="G38" s="12">
        <f>G31+G32+G33-G34-G35-G36-G37</f>
        <v>0</v>
      </c>
    </row>
    <row r="39" s="4" customFormat="1" ht="15.75">
      <c r="A39" s="6"/>
    </row>
    <row r="40" s="4" customFormat="1" ht="15.75">
      <c r="A40" s="6"/>
    </row>
    <row r="41" spans="1:10" s="4" customFormat="1" ht="15.75">
      <c r="A41" s="6"/>
      <c r="B41" s="4" t="s">
        <v>83</v>
      </c>
      <c r="C41" s="8"/>
      <c r="E41" s="4" t="s">
        <v>84</v>
      </c>
      <c r="G41" s="9"/>
      <c r="I41" s="45">
        <f>G41/1.19</f>
        <v>0</v>
      </c>
      <c r="J41" s="45">
        <f>I41*0.19</f>
        <v>0</v>
      </c>
    </row>
    <row r="42" spans="1:10" s="4" customFormat="1" ht="14.25" customHeight="1">
      <c r="A42" s="6"/>
      <c r="E42" s="4" t="s">
        <v>85</v>
      </c>
      <c r="G42" s="9"/>
      <c r="I42" s="45">
        <f>G42/1.07</f>
        <v>0</v>
      </c>
      <c r="J42" s="45">
        <f>I42*0.07</f>
        <v>0</v>
      </c>
    </row>
    <row r="43" spans="1:10" s="4" customFormat="1" ht="15.75">
      <c r="A43" s="6"/>
      <c r="E43" s="4" t="s">
        <v>86</v>
      </c>
      <c r="G43" s="9"/>
      <c r="I43" s="45"/>
      <c r="J43" s="46"/>
    </row>
    <row r="44" spans="1:10" s="4" customFormat="1" ht="15.75">
      <c r="A44" s="6"/>
      <c r="E44" s="4" t="s">
        <v>87</v>
      </c>
      <c r="G44" s="9"/>
      <c r="I44" s="46"/>
      <c r="J44" s="45">
        <f>0-G44/1.19*0.19</f>
        <v>0</v>
      </c>
    </row>
    <row r="45" spans="1:10" s="4" customFormat="1" ht="15.75">
      <c r="A45" s="6"/>
      <c r="E45" s="4" t="s">
        <v>88</v>
      </c>
      <c r="G45" s="9"/>
      <c r="I45" s="46"/>
      <c r="J45" s="45">
        <f>0-G45/1.07*0.07</f>
        <v>0</v>
      </c>
    </row>
    <row r="46" spans="1:7" s="4" customFormat="1" ht="15.75">
      <c r="A46" s="6"/>
      <c r="E46" s="4" t="s">
        <v>89</v>
      </c>
      <c r="G46" s="9"/>
    </row>
    <row r="47" spans="1:9" s="4" customFormat="1" ht="15.75">
      <c r="A47" s="6"/>
      <c r="E47" s="4" t="s">
        <v>90</v>
      </c>
      <c r="G47" s="12">
        <f>J41+J42+J44+J45</f>
        <v>0</v>
      </c>
      <c r="I47" s="47" t="s">
        <v>125</v>
      </c>
    </row>
    <row r="48" spans="1:7" s="4" customFormat="1" ht="15.75">
      <c r="A48" s="6"/>
      <c r="E48" s="4" t="s">
        <v>91</v>
      </c>
      <c r="G48" s="12">
        <f>G41+G42+G43-G44-G45-G46-G47</f>
        <v>0</v>
      </c>
    </row>
    <row r="49" s="4" customFormat="1" ht="15.75">
      <c r="A49" s="6"/>
    </row>
    <row r="50" spans="1:10" s="4" customFormat="1" ht="15.75">
      <c r="A50" s="6"/>
      <c r="B50" s="4" t="s">
        <v>83</v>
      </c>
      <c r="C50" s="8"/>
      <c r="E50" s="4" t="s">
        <v>84</v>
      </c>
      <c r="G50" s="9"/>
      <c r="I50" s="45">
        <f>G50/1.19</f>
        <v>0</v>
      </c>
      <c r="J50" s="45">
        <f>I50*0.19</f>
        <v>0</v>
      </c>
    </row>
    <row r="51" spans="1:10" s="4" customFormat="1" ht="15.75">
      <c r="A51" s="6"/>
      <c r="B51" s="11"/>
      <c r="E51" s="4" t="s">
        <v>85</v>
      </c>
      <c r="G51" s="9"/>
      <c r="I51" s="45">
        <f>G51/1.07</f>
        <v>0</v>
      </c>
      <c r="J51" s="45">
        <f>I51*0.07</f>
        <v>0</v>
      </c>
    </row>
    <row r="52" spans="1:10" s="4" customFormat="1" ht="15.75">
      <c r="A52" s="6"/>
      <c r="E52" s="4" t="s">
        <v>86</v>
      </c>
      <c r="G52" s="9"/>
      <c r="I52" s="45"/>
      <c r="J52" s="46"/>
    </row>
    <row r="53" spans="1:10" s="4" customFormat="1" ht="15.75">
      <c r="A53" s="6"/>
      <c r="E53" s="4" t="s">
        <v>87</v>
      </c>
      <c r="G53" s="9"/>
      <c r="I53" s="46"/>
      <c r="J53" s="45">
        <f>0-G53/1.19*0.19</f>
        <v>0</v>
      </c>
    </row>
    <row r="54" spans="1:10" s="4" customFormat="1" ht="15.75">
      <c r="A54" s="6"/>
      <c r="E54" s="4" t="s">
        <v>88</v>
      </c>
      <c r="G54" s="9"/>
      <c r="I54" s="46"/>
      <c r="J54" s="45">
        <f>0-G54/1.07*0.07</f>
        <v>0</v>
      </c>
    </row>
    <row r="55" spans="1:7" s="4" customFormat="1" ht="15.75">
      <c r="A55" s="6"/>
      <c r="E55" s="4" t="s">
        <v>89</v>
      </c>
      <c r="G55" s="9"/>
    </row>
    <row r="56" spans="1:9" s="4" customFormat="1" ht="15.75">
      <c r="A56" s="6"/>
      <c r="E56" s="4" t="s">
        <v>90</v>
      </c>
      <c r="G56" s="12">
        <f>J50+J51+J53+J54</f>
        <v>0</v>
      </c>
      <c r="I56" s="47" t="s">
        <v>125</v>
      </c>
    </row>
    <row r="57" spans="1:7" s="4" customFormat="1" ht="15.75">
      <c r="A57" s="6"/>
      <c r="E57" s="4" t="s">
        <v>91</v>
      </c>
      <c r="G57" s="12">
        <f>G50+G51+G52-G53-G54-G55-G56</f>
        <v>0</v>
      </c>
    </row>
    <row r="58" s="4" customFormat="1" ht="15.75">
      <c r="A58" s="6"/>
    </row>
    <row r="59" spans="1:10" s="4" customFormat="1" ht="15.75">
      <c r="A59" s="6"/>
      <c r="B59" s="4" t="s">
        <v>83</v>
      </c>
      <c r="C59" s="8"/>
      <c r="E59" s="4" t="s">
        <v>84</v>
      </c>
      <c r="G59" s="9"/>
      <c r="I59" s="45">
        <f>G59/1.19</f>
        <v>0</v>
      </c>
      <c r="J59" s="45">
        <f>I59*0.19</f>
        <v>0</v>
      </c>
    </row>
    <row r="60" spans="1:10" s="4" customFormat="1" ht="14.25" customHeight="1">
      <c r="A60" s="6"/>
      <c r="E60" s="4" t="s">
        <v>85</v>
      </c>
      <c r="G60" s="9"/>
      <c r="I60" s="45">
        <f>G60/1.07</f>
        <v>0</v>
      </c>
      <c r="J60" s="45">
        <f>I60*0.07</f>
        <v>0</v>
      </c>
    </row>
    <row r="61" spans="1:10" s="4" customFormat="1" ht="15.75">
      <c r="A61" s="6"/>
      <c r="E61" s="4" t="s">
        <v>86</v>
      </c>
      <c r="G61" s="9"/>
      <c r="I61" s="45"/>
      <c r="J61" s="46"/>
    </row>
    <row r="62" spans="1:10" s="4" customFormat="1" ht="15.75">
      <c r="A62" s="6"/>
      <c r="E62" s="4" t="s">
        <v>87</v>
      </c>
      <c r="G62" s="9"/>
      <c r="I62" s="46"/>
      <c r="J62" s="45">
        <f>0-G62/1.19*0.19</f>
        <v>0</v>
      </c>
    </row>
    <row r="63" spans="1:10" s="4" customFormat="1" ht="15.75">
      <c r="A63" s="6"/>
      <c r="E63" s="4" t="s">
        <v>88</v>
      </c>
      <c r="G63" s="9"/>
      <c r="I63" s="46"/>
      <c r="J63" s="45">
        <f>0-G63/1.07*0.07</f>
        <v>0</v>
      </c>
    </row>
    <row r="64" spans="1:7" s="4" customFormat="1" ht="15.75">
      <c r="A64" s="6"/>
      <c r="E64" s="4" t="s">
        <v>89</v>
      </c>
      <c r="G64" s="9"/>
    </row>
    <row r="65" spans="1:9" s="4" customFormat="1" ht="15.75">
      <c r="A65" s="6"/>
      <c r="E65" s="4" t="s">
        <v>90</v>
      </c>
      <c r="G65" s="12">
        <f>J59+J60+J62+J63</f>
        <v>0</v>
      </c>
      <c r="I65" s="47" t="s">
        <v>125</v>
      </c>
    </row>
    <row r="66" spans="1:7" s="4" customFormat="1" ht="15.75">
      <c r="A66" s="6"/>
      <c r="E66" s="4" t="s">
        <v>91</v>
      </c>
      <c r="G66" s="12">
        <f>G59+G60+G61-G62-G63-G64-G65</f>
        <v>0</v>
      </c>
    </row>
    <row r="67" s="4" customFormat="1" ht="15.75">
      <c r="A67" s="6"/>
    </row>
    <row r="68" spans="1:10" s="4" customFormat="1" ht="15.75">
      <c r="A68" s="6"/>
      <c r="B68" s="4" t="s">
        <v>83</v>
      </c>
      <c r="C68" s="8"/>
      <c r="E68" s="4" t="s">
        <v>84</v>
      </c>
      <c r="G68" s="9"/>
      <c r="I68" s="45">
        <f>G68/1.19</f>
        <v>0</v>
      </c>
      <c r="J68" s="45">
        <f>I68*0.19</f>
        <v>0</v>
      </c>
    </row>
    <row r="69" spans="1:10" s="4" customFormat="1" ht="15.75">
      <c r="A69" s="6"/>
      <c r="B69" s="11"/>
      <c r="E69" s="4" t="s">
        <v>85</v>
      </c>
      <c r="G69" s="9"/>
      <c r="I69" s="45">
        <f>G69/1.07</f>
        <v>0</v>
      </c>
      <c r="J69" s="45">
        <f>I69*0.07</f>
        <v>0</v>
      </c>
    </row>
    <row r="70" spans="1:10" s="4" customFormat="1" ht="15.75">
      <c r="A70" s="6"/>
      <c r="E70" s="4" t="s">
        <v>86</v>
      </c>
      <c r="G70" s="9"/>
      <c r="I70" s="45"/>
      <c r="J70" s="46"/>
    </row>
    <row r="71" spans="1:10" s="4" customFormat="1" ht="15.75">
      <c r="A71" s="6"/>
      <c r="E71" s="4" t="s">
        <v>87</v>
      </c>
      <c r="G71" s="9"/>
      <c r="I71" s="46"/>
      <c r="J71" s="45">
        <f>0-G71/1.19*0.19</f>
        <v>0</v>
      </c>
    </row>
    <row r="72" spans="1:10" s="4" customFormat="1" ht="15.75">
      <c r="A72" s="6"/>
      <c r="E72" s="4" t="s">
        <v>88</v>
      </c>
      <c r="G72" s="9"/>
      <c r="I72" s="46"/>
      <c r="J72" s="45">
        <f>0-G72/1.07*0.07</f>
        <v>0</v>
      </c>
    </row>
    <row r="73" spans="1:7" s="4" customFormat="1" ht="15.75">
      <c r="A73" s="6"/>
      <c r="E73" s="4" t="s">
        <v>89</v>
      </c>
      <c r="G73" s="9"/>
    </row>
    <row r="74" spans="1:9" s="4" customFormat="1" ht="15.75">
      <c r="A74" s="6"/>
      <c r="E74" s="4" t="s">
        <v>90</v>
      </c>
      <c r="G74" s="12">
        <f>J68+J69+J71+J72</f>
        <v>0</v>
      </c>
      <c r="I74" s="47" t="s">
        <v>125</v>
      </c>
    </row>
    <row r="75" spans="1:7" s="4" customFormat="1" ht="15.75">
      <c r="A75" s="6"/>
      <c r="E75" s="4" t="s">
        <v>91</v>
      </c>
      <c r="G75" s="12">
        <f>G68+G69+G70-G71-G72-G73-G74</f>
        <v>0</v>
      </c>
    </row>
    <row r="76" s="4" customFormat="1" ht="15.75">
      <c r="A76" s="6"/>
    </row>
    <row r="77" spans="1:10" s="4" customFormat="1" ht="15.75">
      <c r="A77" s="6"/>
      <c r="B77" s="4" t="s">
        <v>83</v>
      </c>
      <c r="C77" s="51" t="s">
        <v>126</v>
      </c>
      <c r="E77" s="4" t="s">
        <v>84</v>
      </c>
      <c r="G77" s="50">
        <f>'1-3'!H20</f>
        <v>0</v>
      </c>
      <c r="I77" s="45">
        <f>G77/1.19</f>
        <v>0</v>
      </c>
      <c r="J77" s="45">
        <f>I77*0.19</f>
        <v>0</v>
      </c>
    </row>
    <row r="78" spans="1:10" s="4" customFormat="1" ht="14.25" customHeight="1">
      <c r="A78" s="6"/>
      <c r="E78" s="4" t="s">
        <v>85</v>
      </c>
      <c r="G78" s="50">
        <f>'1-3'!H19+'1-3'!H21</f>
        <v>0</v>
      </c>
      <c r="I78" s="45">
        <f>G78/1.07</f>
        <v>0</v>
      </c>
      <c r="J78" s="45">
        <f>I78*0.07</f>
        <v>0</v>
      </c>
    </row>
    <row r="79" spans="1:10" s="4" customFormat="1" ht="15.75">
      <c r="A79" s="6"/>
      <c r="B79" s="49" t="s">
        <v>127</v>
      </c>
      <c r="E79" s="4" t="s">
        <v>86</v>
      </c>
      <c r="G79" s="9"/>
      <c r="I79" s="45"/>
      <c r="J79" s="46"/>
    </row>
    <row r="80" spans="1:10" s="4" customFormat="1" ht="15.75">
      <c r="A80" s="6"/>
      <c r="B80" s="49" t="s">
        <v>128</v>
      </c>
      <c r="E80" s="4" t="s">
        <v>87</v>
      </c>
      <c r="G80" s="9"/>
      <c r="I80" s="46"/>
      <c r="J80" s="45">
        <f>0-G80/1.19*0.19</f>
        <v>0</v>
      </c>
    </row>
    <row r="81" spans="1:10" s="4" customFormat="1" ht="15.75">
      <c r="A81" s="6"/>
      <c r="E81" s="4" t="s">
        <v>88</v>
      </c>
      <c r="G81" s="9"/>
      <c r="I81" s="46"/>
      <c r="J81" s="45">
        <f>0-G81/1.07*0.07</f>
        <v>0</v>
      </c>
    </row>
    <row r="82" spans="1:7" s="4" customFormat="1" ht="15.75">
      <c r="A82" s="6"/>
      <c r="E82" s="4" t="s">
        <v>89</v>
      </c>
      <c r="G82" s="9"/>
    </row>
    <row r="83" spans="1:9" s="4" customFormat="1" ht="15.75">
      <c r="A83" s="6"/>
      <c r="E83" s="4" t="s">
        <v>90</v>
      </c>
      <c r="G83" s="12">
        <f>J77+J78+J80+J81</f>
        <v>0</v>
      </c>
      <c r="I83" s="47" t="s">
        <v>125</v>
      </c>
    </row>
    <row r="84" spans="1:7" s="4" customFormat="1" ht="15.75">
      <c r="A84" s="6"/>
      <c r="E84" s="4" t="s">
        <v>91</v>
      </c>
      <c r="G84" s="12">
        <f>G77+G78+G79-G80-G81-G82-G83</f>
        <v>0</v>
      </c>
    </row>
    <row r="85" spans="1:7" s="4" customFormat="1" ht="15.75">
      <c r="A85" s="6"/>
      <c r="G85" s="40"/>
    </row>
    <row r="86" spans="1:7" s="4" customFormat="1" ht="18">
      <c r="A86" s="6"/>
      <c r="B86" s="3" t="s">
        <v>121</v>
      </c>
      <c r="G86" s="40"/>
    </row>
    <row r="87" spans="1:6" s="4" customFormat="1" ht="15.75">
      <c r="A87" s="6"/>
      <c r="B87" s="43" t="s">
        <v>120</v>
      </c>
      <c r="C87" s="44" t="s">
        <v>119</v>
      </c>
      <c r="D87" s="44"/>
      <c r="E87" s="44" t="s">
        <v>81</v>
      </c>
      <c r="F87" s="44" t="s">
        <v>124</v>
      </c>
    </row>
    <row r="88" spans="1:10" s="4" customFormat="1" ht="15.75">
      <c r="A88" s="6"/>
      <c r="B88" s="41">
        <v>0.19</v>
      </c>
      <c r="C88" s="10">
        <f>G11+G21+G31+G41+G50+G59+G68+G77</f>
        <v>0</v>
      </c>
      <c r="E88" s="10">
        <f>I77+I68+I50+I41+I31+I21+I11+I59</f>
        <v>0</v>
      </c>
      <c r="F88" s="10">
        <f>E88*0.19</f>
        <v>0</v>
      </c>
      <c r="G88" s="48"/>
      <c r="H88" s="39" t="s">
        <v>117</v>
      </c>
      <c r="J88" s="10">
        <f>SUM(F92:F93)</f>
        <v>0</v>
      </c>
    </row>
    <row r="89" spans="1:10" s="4" customFormat="1" ht="15.75">
      <c r="A89" s="6"/>
      <c r="B89" s="41">
        <v>0.07</v>
      </c>
      <c r="C89" s="10">
        <f>G12+G22+G32+G42+G51+G60+G69+G78</f>
        <v>0</v>
      </c>
      <c r="E89" s="10">
        <f>I78+I69+I51+I42+I32+I22+I12+I60</f>
        <v>0</v>
      </c>
      <c r="F89" s="10">
        <f>E89*0.07</f>
        <v>0</v>
      </c>
      <c r="G89" s="48"/>
      <c r="H89" s="39" t="s">
        <v>90</v>
      </c>
      <c r="J89" s="10">
        <f>SUM(F88:F89)</f>
        <v>0</v>
      </c>
    </row>
    <row r="90" spans="1:10" s="4" customFormat="1" ht="15.75">
      <c r="A90" s="6"/>
      <c r="B90" s="41">
        <v>0</v>
      </c>
      <c r="C90" s="10">
        <f>G13+G23+G33+G43+G52+G61+G70+G79</f>
        <v>0</v>
      </c>
      <c r="E90" s="10">
        <f>G13+G23+G33+G43+G52+G61+G70+G79</f>
        <v>0</v>
      </c>
      <c r="F90" s="10"/>
      <c r="G90" s="48"/>
      <c r="H90" s="39" t="s">
        <v>118</v>
      </c>
      <c r="J90" s="10">
        <f>J89-J88</f>
        <v>0</v>
      </c>
    </row>
    <row r="91" spans="1:10" s="4" customFormat="1" ht="15.75">
      <c r="A91" s="6"/>
      <c r="B91" s="43" t="s">
        <v>122</v>
      </c>
      <c r="C91" s="44" t="s">
        <v>119</v>
      </c>
      <c r="D91" s="44"/>
      <c r="E91" s="44" t="s">
        <v>81</v>
      </c>
      <c r="F91" s="44" t="s">
        <v>123</v>
      </c>
      <c r="H91" s="39"/>
      <c r="J91" s="10"/>
    </row>
    <row r="92" spans="1:10" s="4" customFormat="1" ht="15.75">
      <c r="A92" s="6"/>
      <c r="B92" s="41">
        <v>0.19</v>
      </c>
      <c r="C92" s="10">
        <f>G14+G24+G34+G44+G53+G62+G71+G80</f>
        <v>0</v>
      </c>
      <c r="E92" s="10">
        <f>C92/1.19</f>
        <v>0</v>
      </c>
      <c r="F92" s="10">
        <f>E92*0.19</f>
        <v>0</v>
      </c>
      <c r="G92" s="48"/>
      <c r="H92" s="39"/>
      <c r="J92" s="10"/>
    </row>
    <row r="93" spans="1:10" s="4" customFormat="1" ht="15.75">
      <c r="A93" s="6"/>
      <c r="B93" s="41">
        <v>0.07</v>
      </c>
      <c r="C93" s="10">
        <f>G15+G25+G35+G45+G54+G63+G72+G81</f>
        <v>0</v>
      </c>
      <c r="E93" s="10">
        <f>C93/1.07</f>
        <v>0</v>
      </c>
      <c r="F93" s="10">
        <f>E93*0.07</f>
        <v>0</v>
      </c>
      <c r="G93" s="48"/>
      <c r="H93" s="39"/>
      <c r="J93" s="10"/>
    </row>
    <row r="94" spans="1:10" s="4" customFormat="1" ht="15.75">
      <c r="A94" s="6"/>
      <c r="B94" s="41">
        <v>0</v>
      </c>
      <c r="C94" s="10">
        <f>G16+G26+G36+G46+G55+G64+G73+G82</f>
        <v>0</v>
      </c>
      <c r="E94" s="10">
        <f>G16+G26+G36+G46+G55+G64+G73+G82</f>
        <v>0</v>
      </c>
      <c r="F94" s="10"/>
      <c r="G94" s="48"/>
      <c r="H94" s="39"/>
      <c r="J94" s="10"/>
    </row>
    <row r="95" s="4" customFormat="1" ht="15.75">
      <c r="A95" s="6"/>
    </row>
    <row r="96" spans="1:9" s="4" customFormat="1" ht="6" customHeight="1">
      <c r="A96" s="6"/>
      <c r="B96" s="14"/>
      <c r="C96" s="15"/>
      <c r="D96" s="15"/>
      <c r="E96" s="15"/>
      <c r="F96" s="15"/>
      <c r="G96" s="15"/>
      <c r="H96" s="15"/>
      <c r="I96" s="16"/>
    </row>
    <row r="97" spans="1:9" s="4" customFormat="1" ht="15.75">
      <c r="A97" s="6"/>
      <c r="B97" s="17"/>
      <c r="C97" s="18" t="s">
        <v>92</v>
      </c>
      <c r="E97" s="13"/>
      <c r="F97" s="19"/>
      <c r="G97" s="20">
        <f>G48+G38+G28+G18+G57+G66+G75+G84-G5+G7</f>
        <v>0</v>
      </c>
      <c r="I97" s="21"/>
    </row>
    <row r="98" spans="1:9" s="4" customFormat="1" ht="6.75" customHeight="1">
      <c r="A98" s="6"/>
      <c r="B98" s="22"/>
      <c r="C98" s="8"/>
      <c r="D98" s="8"/>
      <c r="E98" s="8"/>
      <c r="F98" s="8"/>
      <c r="G98" s="8"/>
      <c r="H98" s="8"/>
      <c r="I98" s="23"/>
    </row>
    <row r="99" spans="1:7" s="4" customFormat="1" ht="15.75">
      <c r="A99" s="6"/>
      <c r="C99" s="13"/>
      <c r="D99" s="13"/>
      <c r="E99" s="13"/>
      <c r="F99" s="13"/>
      <c r="G99" s="13"/>
    </row>
    <row r="100" s="4" customFormat="1" ht="15.75">
      <c r="A100" s="6"/>
    </row>
    <row r="101" s="4" customFormat="1" ht="15.75">
      <c r="A101" s="6"/>
    </row>
    <row r="102" s="4" customFormat="1" ht="15.75">
      <c r="A102" s="6"/>
    </row>
    <row r="103" s="4" customFormat="1" ht="15.75">
      <c r="A103" s="6"/>
    </row>
    <row r="104" s="4" customFormat="1" ht="15.75">
      <c r="A104" s="6"/>
    </row>
    <row r="105" s="4" customFormat="1" ht="15.75">
      <c r="A105" s="6"/>
    </row>
    <row r="106" s="4" customFormat="1" ht="15.75">
      <c r="A106" s="6"/>
    </row>
    <row r="107" s="4" customFormat="1" ht="15.75">
      <c r="A107" s="6"/>
    </row>
    <row r="108" s="4" customFormat="1" ht="15.75">
      <c r="A108" s="6"/>
    </row>
    <row r="109" s="4" customFormat="1" ht="15.75">
      <c r="A109" s="6"/>
    </row>
    <row r="110" s="4" customFormat="1" ht="15.75">
      <c r="A110" s="6"/>
    </row>
    <row r="111" s="4" customFormat="1" ht="15.75">
      <c r="A111" s="6"/>
    </row>
    <row r="112" s="4" customFormat="1" ht="15.75">
      <c r="A112" s="6"/>
    </row>
    <row r="113" s="4" customFormat="1" ht="15.75">
      <c r="A113" s="6"/>
    </row>
    <row r="114" s="4" customFormat="1" ht="15.75">
      <c r="A114" s="6"/>
    </row>
    <row r="115" s="4" customFormat="1" ht="15.75">
      <c r="A115" s="6"/>
    </row>
    <row r="116" s="4" customFormat="1" ht="15.75">
      <c r="A116" s="6"/>
    </row>
    <row r="117" s="4" customFormat="1" ht="15.75">
      <c r="A117" s="6"/>
    </row>
    <row r="118" s="4" customFormat="1" ht="15.75">
      <c r="A118" s="6"/>
    </row>
    <row r="119" s="4" customFormat="1" ht="15.75">
      <c r="A119" s="6"/>
    </row>
    <row r="120" s="4" customFormat="1" ht="15.75">
      <c r="A120" s="6"/>
    </row>
    <row r="121" s="4" customFormat="1" ht="15.75">
      <c r="A121" s="6"/>
    </row>
    <row r="122" s="4" customFormat="1" ht="15.75">
      <c r="A122" s="6"/>
    </row>
    <row r="123" s="4" customFormat="1" ht="15.75">
      <c r="A123" s="6"/>
    </row>
    <row r="124" s="4" customFormat="1" ht="15.75">
      <c r="A124" s="6"/>
    </row>
    <row r="125" s="4" customFormat="1" ht="15.75">
      <c r="A125" s="6"/>
    </row>
    <row r="126" s="4" customFormat="1" ht="15.75">
      <c r="A126" s="6"/>
    </row>
    <row r="127" s="4" customFormat="1" ht="15.75">
      <c r="A127" s="6"/>
    </row>
    <row r="128" s="4" customFormat="1" ht="15.75">
      <c r="A128" s="6"/>
    </row>
    <row r="129" s="4" customFormat="1" ht="15.75">
      <c r="A129" s="6"/>
    </row>
    <row r="130" s="4" customFormat="1" ht="15.75">
      <c r="A130" s="6"/>
    </row>
    <row r="131" s="4" customFormat="1" ht="15.75">
      <c r="A131" s="6"/>
    </row>
    <row r="132" s="4" customFormat="1" ht="15.75">
      <c r="A132" s="6"/>
    </row>
    <row r="133" s="4" customFormat="1" ht="15.75">
      <c r="A133" s="6"/>
    </row>
    <row r="134" s="4" customFormat="1" ht="15.75">
      <c r="A134" s="6"/>
    </row>
    <row r="135" s="4" customFormat="1" ht="15.75">
      <c r="A135" s="6"/>
    </row>
    <row r="136" s="4" customFormat="1" ht="15.75">
      <c r="A136" s="6"/>
    </row>
    <row r="137" s="4" customFormat="1" ht="15.75">
      <c r="A137" s="6"/>
    </row>
    <row r="138" s="4" customFormat="1" ht="15.75">
      <c r="A138" s="6"/>
    </row>
    <row r="139" s="4" customFormat="1" ht="15.75">
      <c r="A139" s="6"/>
    </row>
    <row r="140" s="4" customFormat="1" ht="15.75">
      <c r="A140" s="6"/>
    </row>
    <row r="141" s="4" customFormat="1" ht="15.75">
      <c r="A141" s="6"/>
    </row>
    <row r="142" s="4" customFormat="1" ht="15.75">
      <c r="A142" s="6"/>
    </row>
    <row r="143" s="4" customFormat="1" ht="15.75">
      <c r="A143" s="6"/>
    </row>
    <row r="144" s="4" customFormat="1" ht="15.75">
      <c r="A144" s="6"/>
    </row>
    <row r="145" s="4" customFormat="1" ht="15.75">
      <c r="A145" s="6"/>
    </row>
    <row r="146" s="4" customFormat="1" ht="15.75">
      <c r="A146" s="6"/>
    </row>
    <row r="147" s="4" customFormat="1" ht="15.75">
      <c r="A147" s="6"/>
    </row>
    <row r="148" s="4" customFormat="1" ht="15.75">
      <c r="A148" s="6"/>
    </row>
    <row r="149" s="4" customFormat="1" ht="15.75">
      <c r="A149" s="6"/>
    </row>
    <row r="150" s="4" customFormat="1" ht="15.75">
      <c r="A150" s="6"/>
    </row>
    <row r="151" s="4" customFormat="1" ht="15.75">
      <c r="A151" s="6"/>
    </row>
    <row r="152" s="4" customFormat="1" ht="15.75">
      <c r="A152" s="6"/>
    </row>
    <row r="153" s="4" customFormat="1" ht="15.75">
      <c r="A153" s="6"/>
    </row>
    <row r="154" s="4" customFormat="1" ht="15.75">
      <c r="A154" s="6"/>
    </row>
    <row r="155" s="4" customFormat="1" ht="15.75">
      <c r="A155" s="6"/>
    </row>
    <row r="156" s="4" customFormat="1" ht="15.75">
      <c r="A156" s="6"/>
    </row>
    <row r="157" s="4" customFormat="1" ht="15.75">
      <c r="A157" s="6"/>
    </row>
    <row r="158" s="4" customFormat="1" ht="15.75">
      <c r="A158" s="6"/>
    </row>
    <row r="159" s="4" customFormat="1" ht="15.75">
      <c r="A159" s="6"/>
    </row>
    <row r="160" s="4" customFormat="1" ht="15.75">
      <c r="A160" s="6"/>
    </row>
    <row r="161" s="4" customFormat="1" ht="15.75">
      <c r="A161" s="6"/>
    </row>
    <row r="162" s="4" customFormat="1" ht="15.75">
      <c r="A162" s="6"/>
    </row>
    <row r="163" s="4" customFormat="1" ht="15.75">
      <c r="A163" s="6"/>
    </row>
    <row r="164" s="4" customFormat="1" ht="15.75">
      <c r="A164" s="6"/>
    </row>
    <row r="165" s="4" customFormat="1" ht="15.75">
      <c r="A165" s="6"/>
    </row>
    <row r="166" s="4" customFormat="1" ht="15.75">
      <c r="A166" s="6"/>
    </row>
    <row r="167" s="4" customFormat="1" ht="15.75">
      <c r="A167" s="6"/>
    </row>
    <row r="168" s="4" customFormat="1" ht="15.75">
      <c r="A168" s="6"/>
    </row>
    <row r="169" s="4" customFormat="1" ht="15.75">
      <c r="A169" s="6"/>
    </row>
    <row r="170" s="4" customFormat="1" ht="15.75">
      <c r="A170" s="6"/>
    </row>
    <row r="171" s="4" customFormat="1" ht="15.75">
      <c r="A171" s="6"/>
    </row>
    <row r="172" s="4" customFormat="1" ht="15.75">
      <c r="A172" s="6"/>
    </row>
    <row r="173" s="4" customFormat="1" ht="15.75">
      <c r="A173" s="6"/>
    </row>
    <row r="174" s="4" customFormat="1" ht="15.75">
      <c r="A174" s="6"/>
    </row>
    <row r="175" s="4" customFormat="1" ht="15.75">
      <c r="A175" s="6"/>
    </row>
    <row r="176" s="4" customFormat="1" ht="15.75">
      <c r="A176" s="6"/>
    </row>
    <row r="177" s="4" customFormat="1" ht="15.75">
      <c r="A177" s="6"/>
    </row>
    <row r="178" s="4" customFormat="1" ht="15.75">
      <c r="A178" s="6"/>
    </row>
    <row r="179" s="4" customFormat="1" ht="15.75">
      <c r="A179" s="6"/>
    </row>
    <row r="180" s="4" customFormat="1" ht="15.75">
      <c r="A180" s="6"/>
    </row>
    <row r="181" s="4" customFormat="1" ht="15.75">
      <c r="A181" s="6"/>
    </row>
    <row r="182" s="4" customFormat="1" ht="15.75">
      <c r="A182" s="6"/>
    </row>
    <row r="183" s="4" customFormat="1" ht="15.75">
      <c r="A183" s="6"/>
    </row>
    <row r="184" s="4" customFormat="1" ht="15.75">
      <c r="A184" s="6"/>
    </row>
    <row r="185" s="4" customFormat="1" ht="15.75">
      <c r="A185" s="6"/>
    </row>
    <row r="186" s="4" customFormat="1" ht="15.75">
      <c r="A186" s="6"/>
    </row>
    <row r="187" s="4" customFormat="1" ht="15.75">
      <c r="A187" s="6"/>
    </row>
    <row r="188" s="4" customFormat="1" ht="15.75">
      <c r="A188" s="6"/>
    </row>
    <row r="189" s="4" customFormat="1" ht="15.75">
      <c r="A189" s="6"/>
    </row>
    <row r="190" s="4" customFormat="1" ht="15.75">
      <c r="A190" s="6"/>
    </row>
    <row r="191" s="4" customFormat="1" ht="15.75">
      <c r="A191" s="6"/>
    </row>
    <row r="192" s="4" customFormat="1" ht="15.75">
      <c r="A192" s="6"/>
    </row>
    <row r="193" s="4" customFormat="1" ht="15.75">
      <c r="A193" s="6"/>
    </row>
    <row r="194" s="4" customFormat="1" ht="15.75">
      <c r="A194" s="6"/>
    </row>
    <row r="195" s="4" customFormat="1" ht="15.75">
      <c r="A195" s="6"/>
    </row>
    <row r="196" s="4" customFormat="1" ht="15.75">
      <c r="A196" s="6"/>
    </row>
    <row r="197" s="4" customFormat="1" ht="15.75">
      <c r="A197" s="6"/>
    </row>
    <row r="198" s="4" customFormat="1" ht="15.75">
      <c r="A198" s="6"/>
    </row>
    <row r="199" s="4" customFormat="1" ht="15.75">
      <c r="A199" s="6"/>
    </row>
    <row r="200" s="4" customFormat="1" ht="15.75">
      <c r="A200" s="6"/>
    </row>
    <row r="201" s="4" customFormat="1" ht="15.75">
      <c r="A201" s="6"/>
    </row>
    <row r="202" s="4" customFormat="1" ht="15.75">
      <c r="A202" s="6"/>
    </row>
    <row r="203" s="4" customFormat="1" ht="15.75">
      <c r="A203" s="6"/>
    </row>
    <row r="204" s="4" customFormat="1" ht="15.75">
      <c r="A204" s="6"/>
    </row>
    <row r="205" s="4" customFormat="1" ht="15.75">
      <c r="A205" s="6"/>
    </row>
    <row r="206" s="4" customFormat="1" ht="15.75">
      <c r="A206" s="6"/>
    </row>
    <row r="207" s="4" customFormat="1" ht="15.75">
      <c r="A207" s="6"/>
    </row>
    <row r="208" s="4" customFormat="1" ht="15.75">
      <c r="A208" s="6"/>
    </row>
    <row r="209" s="4" customFormat="1" ht="15.75">
      <c r="A209" s="6"/>
    </row>
    <row r="210" s="4" customFormat="1" ht="15.75">
      <c r="A210" s="6"/>
    </row>
    <row r="211" s="4" customFormat="1" ht="15.75">
      <c r="A211" s="6"/>
    </row>
    <row r="212" s="4" customFormat="1" ht="15.75">
      <c r="A212" s="6"/>
    </row>
    <row r="213" s="4" customFormat="1" ht="15.75">
      <c r="A213" s="6"/>
    </row>
    <row r="214" s="4" customFormat="1" ht="15.75">
      <c r="A214" s="6"/>
    </row>
    <row r="215" s="4" customFormat="1" ht="15.75">
      <c r="A215" s="6"/>
    </row>
    <row r="216" s="4" customFormat="1" ht="15.75">
      <c r="A216" s="6"/>
    </row>
    <row r="217" s="4" customFormat="1" ht="15.75">
      <c r="A217" s="6"/>
    </row>
    <row r="218" s="4" customFormat="1" ht="15.75">
      <c r="A218" s="6"/>
    </row>
    <row r="219" s="4" customFormat="1" ht="15.75">
      <c r="A219" s="6"/>
    </row>
    <row r="220" s="4" customFormat="1" ht="15.75">
      <c r="A220" s="6"/>
    </row>
    <row r="221" s="4" customFormat="1" ht="15.75">
      <c r="A221" s="6"/>
    </row>
    <row r="222" s="4" customFormat="1" ht="15.75">
      <c r="A222" s="6"/>
    </row>
    <row r="223" s="4" customFormat="1" ht="15.75">
      <c r="A223" s="6"/>
    </row>
    <row r="224" s="4" customFormat="1" ht="15.75">
      <c r="A224" s="6"/>
    </row>
    <row r="225" s="4" customFormat="1" ht="15.75">
      <c r="A225" s="6"/>
    </row>
    <row r="226" s="4" customFormat="1" ht="15.75">
      <c r="A226" s="6"/>
    </row>
  </sheetData>
  <sheetProtection selectLockedCells="1" selectUnlockedCells="1"/>
  <printOptions/>
  <pageMargins left="0.38819444444444445" right="0.18333333333333332" top="0.6243055555555556" bottom="0.5902777777777778" header="0.3590277777777778" footer="0.5118055555555555"/>
  <pageSetup horizontalDpi="600" verticalDpi="600" orientation="portrait" paperSize="9" r:id="rId1"/>
  <headerFooter alignWithMargins="0">
    <oddHeader>&amp;L&amp;"Times New Roman,Standard"&amp;12TSV Eriskirch&amp;C&amp;"Times New Roman,Standard"&amp;12Kassenbericht&amp;R&amp;"Times New Roman,Standard"&amp;12Datum: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19" sqref="E19"/>
    </sheetView>
  </sheetViews>
  <sheetFormatPr defaultColWidth="11.57421875" defaultRowHeight="12.75"/>
  <cols>
    <col min="1" max="1" width="4.28125" style="13" customWidth="1"/>
    <col min="2" max="3" width="11.57421875" style="13" customWidth="1"/>
    <col min="4" max="4" width="16.8515625" style="13" customWidth="1"/>
    <col min="5" max="5" width="17.7109375" style="13" customWidth="1"/>
    <col min="6" max="6" width="4.421875" style="13" customWidth="1"/>
    <col min="7" max="7" width="22.28125" style="13" customWidth="1"/>
    <col min="8" max="16384" width="11.57421875" style="13" customWidth="1"/>
  </cols>
  <sheetData>
    <row r="1" s="4" customFormat="1" ht="18">
      <c r="A1" s="3" t="s">
        <v>93</v>
      </c>
    </row>
    <row r="2" s="4" customFormat="1" ht="18">
      <c r="A2" s="3"/>
    </row>
    <row r="3" s="4" customFormat="1" ht="18">
      <c r="A3" s="3"/>
    </row>
    <row r="4" s="4" customFormat="1" ht="15"/>
    <row r="5" spans="2:5" s="4" customFormat="1" ht="15.75">
      <c r="B5" s="33">
        <f>'1-3'!H1</f>
        <v>40909</v>
      </c>
      <c r="C5" s="4" t="s">
        <v>94</v>
      </c>
      <c r="D5" s="9">
        <v>0</v>
      </c>
      <c r="E5" s="19"/>
    </row>
    <row r="6" spans="3:5" s="4" customFormat="1" ht="15">
      <c r="C6" s="4" t="s">
        <v>95</v>
      </c>
      <c r="D6" s="9">
        <v>0</v>
      </c>
      <c r="E6" s="19"/>
    </row>
    <row r="7" spans="3:5" s="4" customFormat="1" ht="15">
      <c r="C7" s="4" t="s">
        <v>96</v>
      </c>
      <c r="D7" s="9">
        <v>0</v>
      </c>
      <c r="E7" s="19"/>
    </row>
    <row r="8" spans="3:5" s="4" customFormat="1" ht="15">
      <c r="C8" s="4" t="s">
        <v>97</v>
      </c>
      <c r="D8" s="9">
        <v>0</v>
      </c>
      <c r="E8" s="19"/>
    </row>
    <row r="9" spans="3:6" s="4" customFormat="1" ht="15">
      <c r="C9" s="13"/>
      <c r="D9" s="4" t="s">
        <v>98</v>
      </c>
      <c r="E9" s="12">
        <f>SUM(D5:D8)</f>
        <v>0</v>
      </c>
      <c r="F9" s="19"/>
    </row>
    <row r="10" s="4" customFormat="1" ht="15"/>
    <row r="11" s="4" customFormat="1" ht="15"/>
    <row r="12" spans="2:5" s="4" customFormat="1" ht="15.75">
      <c r="B12" s="33">
        <f>'1-3'!I1</f>
        <v>41274</v>
      </c>
      <c r="C12" s="4" t="s">
        <v>94</v>
      </c>
      <c r="D12" s="9">
        <v>0</v>
      </c>
      <c r="E12" s="19"/>
    </row>
    <row r="13" spans="3:5" s="4" customFormat="1" ht="15">
      <c r="C13" s="4" t="s">
        <v>95</v>
      </c>
      <c r="D13" s="9">
        <v>0</v>
      </c>
      <c r="E13" s="19"/>
    </row>
    <row r="14" spans="3:5" s="4" customFormat="1" ht="15">
      <c r="C14" s="4" t="s">
        <v>96</v>
      </c>
      <c r="D14" s="9">
        <v>0</v>
      </c>
      <c r="E14" s="19"/>
    </row>
    <row r="15" spans="3:5" s="4" customFormat="1" ht="15">
      <c r="C15" s="4" t="s">
        <v>97</v>
      </c>
      <c r="D15" s="9">
        <v>0</v>
      </c>
      <c r="E15" s="19"/>
    </row>
    <row r="16" spans="3:6" s="4" customFormat="1" ht="15">
      <c r="C16" s="13"/>
      <c r="D16" s="4" t="s">
        <v>98</v>
      </c>
      <c r="E16" s="12">
        <f>SUM(D12:D15)</f>
        <v>0</v>
      </c>
      <c r="F16" s="19"/>
    </row>
    <row r="17" s="4" customFormat="1" ht="15"/>
    <row r="18" s="4" customFormat="1" ht="15"/>
    <row r="19" s="4" customFormat="1" ht="15">
      <c r="B19" s="4" t="s">
        <v>99</v>
      </c>
    </row>
    <row r="20" spans="2:6" s="4" customFormat="1" ht="15.75">
      <c r="B20" s="18" t="s">
        <v>100</v>
      </c>
      <c r="C20" s="18"/>
      <c r="D20" s="18"/>
      <c r="E20" s="20">
        <f>E16-E9</f>
        <v>0</v>
      </c>
      <c r="F20" s="19"/>
    </row>
    <row r="21" s="4" customFormat="1" ht="15"/>
    <row r="22" spans="2:5" s="4" customFormat="1" ht="15.75">
      <c r="B22" s="13"/>
      <c r="D22" s="18" t="s">
        <v>101</v>
      </c>
      <c r="E22" s="30">
        <f>'1-3'!G9+'1-3'!G14+'1-3'!H49+4!G97</f>
        <v>0</v>
      </c>
    </row>
    <row r="23" s="4" customFormat="1" ht="15"/>
    <row r="24" spans="4:7" s="4" customFormat="1" ht="31.5">
      <c r="D24" s="34" t="s">
        <v>102</v>
      </c>
      <c r="E24" s="35">
        <f>E20-E22</f>
        <v>0</v>
      </c>
      <c r="F24" s="13"/>
      <c r="G24" s="36" t="s">
        <v>103</v>
      </c>
    </row>
    <row r="25" s="4" customFormat="1" ht="15"/>
    <row r="26" s="4" customFormat="1" ht="15"/>
    <row r="27" s="4" customFormat="1" ht="15"/>
    <row r="28" s="4" customFormat="1" ht="15">
      <c r="A28" s="4" t="s">
        <v>104</v>
      </c>
    </row>
    <row r="29" s="4" customFormat="1" ht="15">
      <c r="A29" s="4" t="s">
        <v>105</v>
      </c>
    </row>
    <row r="30" s="4" customFormat="1" ht="15"/>
    <row r="31" spans="2:8" s="4" customFormat="1" ht="15">
      <c r="B31" s="4" t="s">
        <v>109</v>
      </c>
      <c r="C31" s="31"/>
      <c r="D31" s="31"/>
      <c r="E31" s="31"/>
      <c r="F31" s="31"/>
      <c r="G31" s="31"/>
      <c r="H31" s="13"/>
    </row>
    <row r="32" spans="3:8" s="4" customFormat="1" ht="15">
      <c r="C32" s="31"/>
      <c r="D32" s="31"/>
      <c r="E32" s="31"/>
      <c r="F32" s="31"/>
      <c r="G32" s="31"/>
      <c r="H32" s="13"/>
    </row>
    <row r="33" spans="3:8" s="4" customFormat="1" ht="15">
      <c r="C33" s="31"/>
      <c r="D33" s="31"/>
      <c r="E33" s="31"/>
      <c r="F33" s="31"/>
      <c r="G33" s="31"/>
      <c r="H33" s="13"/>
    </row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</sheetData>
  <sheetProtection selectLockedCells="1" selectUnlockedCells="1"/>
  <printOptions/>
  <pageMargins left="0.38819444444444445" right="0.18333333333333332" top="0.6243055555555556" bottom="0.5902777777777778" header="0.3590277777777778" footer="0.5118055555555555"/>
  <pageSetup horizontalDpi="300" verticalDpi="300" orientation="portrait" paperSize="9"/>
  <headerFooter alignWithMargins="0">
    <oddHeader>&amp;L&amp;"Times New Roman,Standard"&amp;12TSV Eriskirch&amp;C&amp;"Times New Roman,Standard"&amp;12Kassenbericht&amp;R&amp;"Times New Roman,Standard"&amp;12Datum: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</cp:lastModifiedBy>
  <cp:lastPrinted>2012-12-22T22:21:57Z</cp:lastPrinted>
  <dcterms:created xsi:type="dcterms:W3CDTF">2012-12-15T09:11:52Z</dcterms:created>
  <dcterms:modified xsi:type="dcterms:W3CDTF">2013-02-21T17:44:56Z</dcterms:modified>
  <cp:category/>
  <cp:version/>
  <cp:contentType/>
  <cp:contentStatus/>
</cp:coreProperties>
</file>